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REGULACION\Desktop\SIGES FINAL\DOCUMENTOS PENDIENTES\Documental\Final para cargar 7-10-2025\GD-M01_Sistem_Integ_Conserv_(V2)\"/>
    </mc:Choice>
  </mc:AlternateContent>
  <xr:revisionPtr revIDLastSave="0" documentId="13_ncr:1_{17CBC965-4470-4C46-8BD8-B6A259AC44C8}" xr6:coauthVersionLast="47" xr6:coauthVersionMax="47" xr10:uidLastSave="{00000000-0000-0000-0000-000000000000}"/>
  <bookViews>
    <workbookView xWindow="-110" yWindow="-110" windowWidth="19420" windowHeight="10420" tabRatio="705" activeTab="1" xr2:uid="{138BE331-1B92-4AB6-BB90-76E802307BC9}"/>
  </bookViews>
  <sheets>
    <sheet name="VALIDACIONES" sheetId="2" r:id="rId1"/>
    <sheet name="REGISTROS" sheetId="1" r:id="rId2"/>
    <sheet name="DATOS" sheetId="3" r:id="rId3"/>
    <sheet name="REPORTES" sheetId="4" r:id="rId4"/>
  </sheets>
  <definedNames>
    <definedName name="SegmentaciónDeDatos_ÁREAS2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1" i="1" l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4" i="1"/>
  <c r="K12" i="1"/>
  <c r="K11" i="1"/>
  <c r="K10" i="1"/>
  <c r="K6" i="1"/>
  <c r="K7" i="1"/>
  <c r="K8" i="1"/>
  <c r="K9" i="1"/>
  <c r="K5" i="1"/>
  <c r="K3" i="1"/>
  <c r="K4" i="1"/>
  <c r="K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F2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F440" i="1"/>
  <c r="F441" i="1"/>
  <c r="G440" i="1"/>
  <c r="G441" i="1"/>
  <c r="H440" i="1"/>
  <c r="H441" i="1"/>
  <c r="I440" i="1"/>
  <c r="I441" i="1"/>
  <c r="F416" i="1"/>
  <c r="G416" i="1"/>
  <c r="H416" i="1"/>
  <c r="I416" i="1"/>
  <c r="F415" i="1"/>
  <c r="G415" i="1"/>
  <c r="H415" i="1"/>
  <c r="I415" i="1"/>
  <c r="F390" i="1"/>
  <c r="F391" i="1"/>
  <c r="G390" i="1"/>
  <c r="G391" i="1"/>
  <c r="H390" i="1"/>
  <c r="H391" i="1"/>
  <c r="I390" i="1"/>
  <c r="I391" i="1"/>
  <c r="F365" i="1"/>
  <c r="F366" i="1"/>
  <c r="G365" i="1"/>
  <c r="G366" i="1"/>
  <c r="H365" i="1"/>
  <c r="H366" i="1"/>
  <c r="I365" i="1"/>
  <c r="I366" i="1"/>
  <c r="F340" i="1"/>
  <c r="G340" i="1"/>
  <c r="H340" i="1"/>
  <c r="I340" i="1"/>
  <c r="F341" i="1"/>
  <c r="G341" i="1"/>
  <c r="H341" i="1"/>
  <c r="I341" i="1"/>
  <c r="F315" i="1"/>
  <c r="F316" i="1"/>
  <c r="G315" i="1"/>
  <c r="G316" i="1"/>
  <c r="H315" i="1"/>
  <c r="H316" i="1"/>
  <c r="I315" i="1"/>
  <c r="I316" i="1"/>
  <c r="F290" i="1"/>
  <c r="F291" i="1"/>
  <c r="G290" i="1"/>
  <c r="G291" i="1"/>
  <c r="H290" i="1"/>
  <c r="H291" i="1"/>
  <c r="I290" i="1"/>
  <c r="I291" i="1"/>
  <c r="F265" i="1"/>
  <c r="F266" i="1"/>
  <c r="G265" i="1"/>
  <c r="G266" i="1"/>
  <c r="H265" i="1"/>
  <c r="H266" i="1"/>
  <c r="I265" i="1"/>
  <c r="I266" i="1"/>
  <c r="F237" i="1"/>
  <c r="F238" i="1"/>
  <c r="G237" i="1"/>
  <c r="G238" i="1"/>
  <c r="H237" i="1"/>
  <c r="H238" i="1"/>
  <c r="I237" i="1"/>
  <c r="I238" i="1"/>
  <c r="F215" i="1"/>
  <c r="F216" i="1"/>
  <c r="G215" i="1"/>
  <c r="G216" i="1"/>
  <c r="H215" i="1"/>
  <c r="H216" i="1"/>
  <c r="I215" i="1"/>
  <c r="I216" i="1"/>
  <c r="F190" i="1"/>
  <c r="F191" i="1"/>
  <c r="G190" i="1"/>
  <c r="G191" i="1"/>
  <c r="H190" i="1"/>
  <c r="H191" i="1"/>
  <c r="I190" i="1"/>
  <c r="I191" i="1"/>
  <c r="B165" i="1"/>
  <c r="B166" i="1"/>
  <c r="F165" i="1"/>
  <c r="F166" i="1"/>
  <c r="G165" i="1"/>
  <c r="G166" i="1"/>
  <c r="H165" i="1"/>
  <c r="H166" i="1"/>
  <c r="I165" i="1"/>
  <c r="I166" i="1"/>
  <c r="B140" i="1"/>
  <c r="B141" i="1"/>
  <c r="F140" i="1"/>
  <c r="F141" i="1"/>
  <c r="G140" i="1"/>
  <c r="G141" i="1"/>
  <c r="H140" i="1"/>
  <c r="H141" i="1"/>
  <c r="I140" i="1"/>
  <c r="I141" i="1"/>
  <c r="B115" i="1"/>
  <c r="F115" i="1"/>
  <c r="G115" i="1"/>
  <c r="H115" i="1"/>
  <c r="I115" i="1"/>
  <c r="B116" i="1"/>
  <c r="F116" i="1"/>
  <c r="G116" i="1"/>
  <c r="H116" i="1"/>
  <c r="I116" i="1"/>
  <c r="B90" i="1"/>
  <c r="B91" i="1"/>
  <c r="F90" i="1"/>
  <c r="F91" i="1"/>
  <c r="G90" i="1"/>
  <c r="G91" i="1"/>
  <c r="H90" i="1"/>
  <c r="H91" i="1"/>
  <c r="I90" i="1"/>
  <c r="I91" i="1"/>
  <c r="B65" i="1"/>
  <c r="F65" i="1"/>
  <c r="G65" i="1"/>
  <c r="H65" i="1"/>
  <c r="I65" i="1"/>
  <c r="B66" i="1"/>
  <c r="F66" i="1"/>
  <c r="G66" i="1"/>
  <c r="H66" i="1"/>
  <c r="I66" i="1"/>
  <c r="B40" i="1"/>
  <c r="B41" i="1"/>
  <c r="F40" i="1"/>
  <c r="F41" i="1"/>
  <c r="G40" i="1"/>
  <c r="G41" i="1"/>
  <c r="H40" i="1"/>
  <c r="H41" i="1"/>
  <c r="I40" i="1"/>
  <c r="I41" i="1"/>
  <c r="B15" i="1"/>
  <c r="B16" i="1"/>
  <c r="F15" i="1"/>
  <c r="F16" i="1"/>
  <c r="G15" i="1"/>
  <c r="G16" i="1"/>
  <c r="H15" i="1"/>
  <c r="H16" i="1"/>
  <c r="I15" i="1"/>
  <c r="I16" i="1"/>
  <c r="B3" i="1"/>
  <c r="B4" i="1"/>
  <c r="B5" i="1"/>
  <c r="B6" i="1"/>
  <c r="B7" i="1"/>
  <c r="B8" i="1"/>
  <c r="B9" i="1"/>
  <c r="B10" i="1"/>
  <c r="B11" i="1"/>
  <c r="B12" i="1"/>
  <c r="B13" i="1"/>
  <c r="B14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F375" i="1"/>
  <c r="G375" i="1"/>
  <c r="H375" i="1"/>
  <c r="I375" i="1"/>
  <c r="F376" i="1"/>
  <c r="G376" i="1"/>
  <c r="H376" i="1"/>
  <c r="I376" i="1"/>
  <c r="F377" i="1"/>
  <c r="G377" i="1"/>
  <c r="H377" i="1"/>
  <c r="I377" i="1"/>
  <c r="F378" i="1"/>
  <c r="G378" i="1"/>
  <c r="H378" i="1"/>
  <c r="I378" i="1"/>
  <c r="F379" i="1"/>
  <c r="G379" i="1"/>
  <c r="H379" i="1"/>
  <c r="I379" i="1"/>
  <c r="F380" i="1"/>
  <c r="G380" i="1"/>
  <c r="H380" i="1"/>
  <c r="I380" i="1"/>
  <c r="F381" i="1"/>
  <c r="G381" i="1"/>
  <c r="H381" i="1"/>
  <c r="I381" i="1"/>
  <c r="F382" i="1"/>
  <c r="G382" i="1"/>
  <c r="H382" i="1"/>
  <c r="I382" i="1"/>
  <c r="F383" i="1"/>
  <c r="G383" i="1"/>
  <c r="H383" i="1"/>
  <c r="I383" i="1"/>
  <c r="F384" i="1"/>
  <c r="G384" i="1"/>
  <c r="H384" i="1"/>
  <c r="I384" i="1"/>
  <c r="F385" i="1"/>
  <c r="G385" i="1"/>
  <c r="H385" i="1"/>
  <c r="I385" i="1"/>
  <c r="F386" i="1"/>
  <c r="G386" i="1"/>
  <c r="H386" i="1"/>
  <c r="I386" i="1"/>
  <c r="F387" i="1"/>
  <c r="G387" i="1"/>
  <c r="H387" i="1"/>
  <c r="I387" i="1"/>
  <c r="F388" i="1"/>
  <c r="G388" i="1"/>
  <c r="H388" i="1"/>
  <c r="I388" i="1"/>
  <c r="F389" i="1"/>
  <c r="G389" i="1"/>
  <c r="H389" i="1"/>
  <c r="I389" i="1"/>
  <c r="F392" i="1"/>
  <c r="G392" i="1"/>
  <c r="H392" i="1"/>
  <c r="I392" i="1"/>
  <c r="F393" i="1"/>
  <c r="G393" i="1"/>
  <c r="H393" i="1"/>
  <c r="I393" i="1"/>
  <c r="F394" i="1"/>
  <c r="G394" i="1"/>
  <c r="H394" i="1"/>
  <c r="I394" i="1"/>
  <c r="F395" i="1"/>
  <c r="G395" i="1"/>
  <c r="H395" i="1"/>
  <c r="I395" i="1"/>
  <c r="F396" i="1"/>
  <c r="G396" i="1"/>
  <c r="H396" i="1"/>
  <c r="I396" i="1"/>
  <c r="F397" i="1"/>
  <c r="G397" i="1"/>
  <c r="H397" i="1"/>
  <c r="I397" i="1"/>
  <c r="F398" i="1"/>
  <c r="G398" i="1"/>
  <c r="H398" i="1"/>
  <c r="I398" i="1"/>
  <c r="F399" i="1"/>
  <c r="G399" i="1"/>
  <c r="H399" i="1"/>
  <c r="I399" i="1"/>
  <c r="F400" i="1"/>
  <c r="G400" i="1"/>
  <c r="H400" i="1"/>
  <c r="I400" i="1"/>
  <c r="F401" i="1"/>
  <c r="G401" i="1"/>
  <c r="H401" i="1"/>
  <c r="I401" i="1"/>
  <c r="F402" i="1"/>
  <c r="G402" i="1"/>
  <c r="H402" i="1"/>
  <c r="I402" i="1"/>
  <c r="F403" i="1"/>
  <c r="G403" i="1"/>
  <c r="H403" i="1"/>
  <c r="I403" i="1"/>
  <c r="F404" i="1"/>
  <c r="G404" i="1"/>
  <c r="H404" i="1"/>
  <c r="I404" i="1"/>
  <c r="F405" i="1"/>
  <c r="G405" i="1"/>
  <c r="H405" i="1"/>
  <c r="I405" i="1"/>
  <c r="F406" i="1"/>
  <c r="G406" i="1"/>
  <c r="H406" i="1"/>
  <c r="I406" i="1"/>
  <c r="F407" i="1"/>
  <c r="G407" i="1"/>
  <c r="H407" i="1"/>
  <c r="I407" i="1"/>
  <c r="F408" i="1"/>
  <c r="G408" i="1"/>
  <c r="H408" i="1"/>
  <c r="I408" i="1"/>
  <c r="F409" i="1"/>
  <c r="G409" i="1"/>
  <c r="H409" i="1"/>
  <c r="I409" i="1"/>
  <c r="F410" i="1"/>
  <c r="G410" i="1"/>
  <c r="H410" i="1"/>
  <c r="I410" i="1"/>
  <c r="F411" i="1"/>
  <c r="G411" i="1"/>
  <c r="H411" i="1"/>
  <c r="I411" i="1"/>
  <c r="F412" i="1"/>
  <c r="G412" i="1"/>
  <c r="H412" i="1"/>
  <c r="I412" i="1"/>
  <c r="F413" i="1"/>
  <c r="G413" i="1"/>
  <c r="H413" i="1"/>
  <c r="I413" i="1"/>
  <c r="F414" i="1"/>
  <c r="G414" i="1"/>
  <c r="H414" i="1"/>
  <c r="I414" i="1"/>
  <c r="F417" i="1"/>
  <c r="G417" i="1"/>
  <c r="H417" i="1"/>
  <c r="I417" i="1"/>
  <c r="F418" i="1"/>
  <c r="G418" i="1"/>
  <c r="H418" i="1"/>
  <c r="I418" i="1"/>
  <c r="F419" i="1"/>
  <c r="G419" i="1"/>
  <c r="H419" i="1"/>
  <c r="I419" i="1"/>
  <c r="F420" i="1"/>
  <c r="G420" i="1"/>
  <c r="H420" i="1"/>
  <c r="I420" i="1"/>
  <c r="F421" i="1"/>
  <c r="G421" i="1"/>
  <c r="H421" i="1"/>
  <c r="I421" i="1"/>
  <c r="F422" i="1"/>
  <c r="G422" i="1"/>
  <c r="H422" i="1"/>
  <c r="I422" i="1"/>
  <c r="F423" i="1"/>
  <c r="G423" i="1"/>
  <c r="H423" i="1"/>
  <c r="I423" i="1"/>
  <c r="F424" i="1"/>
  <c r="G424" i="1"/>
  <c r="H424" i="1"/>
  <c r="I424" i="1"/>
  <c r="F425" i="1"/>
  <c r="G425" i="1"/>
  <c r="H425" i="1"/>
  <c r="I425" i="1"/>
  <c r="F426" i="1"/>
  <c r="G426" i="1"/>
  <c r="H426" i="1"/>
  <c r="I426" i="1"/>
  <c r="F427" i="1"/>
  <c r="G427" i="1"/>
  <c r="H427" i="1"/>
  <c r="I427" i="1"/>
  <c r="F428" i="1"/>
  <c r="G428" i="1"/>
  <c r="H428" i="1"/>
  <c r="I428" i="1"/>
  <c r="F429" i="1"/>
  <c r="G429" i="1"/>
  <c r="H429" i="1"/>
  <c r="I429" i="1"/>
  <c r="F430" i="1"/>
  <c r="G430" i="1"/>
  <c r="H430" i="1"/>
  <c r="I430" i="1"/>
  <c r="F431" i="1"/>
  <c r="G431" i="1"/>
  <c r="H431" i="1"/>
  <c r="I431" i="1"/>
  <c r="F432" i="1"/>
  <c r="G432" i="1"/>
  <c r="H432" i="1"/>
  <c r="I432" i="1"/>
  <c r="F433" i="1"/>
  <c r="G433" i="1"/>
  <c r="H433" i="1"/>
  <c r="I433" i="1"/>
  <c r="F434" i="1"/>
  <c r="G434" i="1"/>
  <c r="H434" i="1"/>
  <c r="I434" i="1"/>
  <c r="F435" i="1"/>
  <c r="G435" i="1"/>
  <c r="H435" i="1"/>
  <c r="I435" i="1"/>
  <c r="F436" i="1"/>
  <c r="G436" i="1"/>
  <c r="H436" i="1"/>
  <c r="I436" i="1"/>
  <c r="F437" i="1"/>
  <c r="G437" i="1"/>
  <c r="H437" i="1"/>
  <c r="I437" i="1"/>
  <c r="F438" i="1"/>
  <c r="G438" i="1"/>
  <c r="H438" i="1"/>
  <c r="I438" i="1"/>
  <c r="F439" i="1"/>
  <c r="G439" i="1"/>
  <c r="H439" i="1"/>
  <c r="I439" i="1"/>
  <c r="F442" i="1"/>
  <c r="G442" i="1"/>
  <c r="H442" i="1"/>
  <c r="I442" i="1"/>
  <c r="F443" i="1"/>
  <c r="G443" i="1"/>
  <c r="H443" i="1"/>
  <c r="I443" i="1"/>
  <c r="F444" i="1"/>
  <c r="G444" i="1"/>
  <c r="H444" i="1"/>
  <c r="I444" i="1"/>
  <c r="F445" i="1"/>
  <c r="G445" i="1"/>
  <c r="H445" i="1"/>
  <c r="I445" i="1"/>
  <c r="F446" i="1"/>
  <c r="G446" i="1"/>
  <c r="H446" i="1"/>
  <c r="I446" i="1"/>
  <c r="F447" i="1"/>
  <c r="G447" i="1"/>
  <c r="H447" i="1"/>
  <c r="I447" i="1"/>
  <c r="F448" i="1"/>
  <c r="G448" i="1"/>
  <c r="H448" i="1"/>
  <c r="I448" i="1"/>
  <c r="F449" i="1"/>
  <c r="G449" i="1"/>
  <c r="H449" i="1"/>
  <c r="I449" i="1"/>
  <c r="F450" i="1"/>
  <c r="G450" i="1"/>
  <c r="H450" i="1"/>
  <c r="I450" i="1"/>
  <c r="F451" i="1"/>
  <c r="G451" i="1"/>
  <c r="H451" i="1"/>
  <c r="I4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F77" i="1"/>
  <c r="G77" i="1"/>
  <c r="H77" i="1"/>
  <c r="I77" i="1"/>
  <c r="F78" i="1"/>
  <c r="G78" i="1"/>
  <c r="H78" i="1"/>
  <c r="I78" i="1"/>
  <c r="F79" i="1"/>
  <c r="G79" i="1"/>
  <c r="H79" i="1"/>
  <c r="I79" i="1"/>
  <c r="F80" i="1"/>
  <c r="G80" i="1"/>
  <c r="H80" i="1"/>
  <c r="I80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5" i="1"/>
  <c r="G85" i="1"/>
  <c r="H85" i="1"/>
  <c r="I85" i="1"/>
  <c r="F86" i="1"/>
  <c r="G86" i="1"/>
  <c r="H86" i="1"/>
  <c r="I86" i="1"/>
  <c r="F87" i="1"/>
  <c r="G87" i="1"/>
  <c r="H87" i="1"/>
  <c r="I87" i="1"/>
  <c r="F88" i="1"/>
  <c r="G88" i="1"/>
  <c r="H88" i="1"/>
  <c r="I88" i="1"/>
  <c r="F89" i="1"/>
  <c r="G89" i="1"/>
  <c r="H89" i="1"/>
  <c r="I89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F97" i="1"/>
  <c r="G97" i="1"/>
  <c r="H97" i="1"/>
  <c r="I97" i="1"/>
  <c r="F98" i="1"/>
  <c r="G98" i="1"/>
  <c r="H98" i="1"/>
  <c r="I98" i="1"/>
  <c r="F99" i="1"/>
  <c r="G99" i="1"/>
  <c r="H99" i="1"/>
  <c r="I99" i="1"/>
  <c r="F100" i="1"/>
  <c r="G100" i="1"/>
  <c r="H100" i="1"/>
  <c r="I100" i="1"/>
  <c r="F101" i="1"/>
  <c r="G101" i="1"/>
  <c r="H101" i="1"/>
  <c r="I101" i="1"/>
  <c r="F102" i="1"/>
  <c r="G102" i="1"/>
  <c r="H102" i="1"/>
  <c r="I102" i="1"/>
  <c r="F103" i="1"/>
  <c r="G103" i="1"/>
  <c r="H103" i="1"/>
  <c r="I103" i="1"/>
  <c r="F104" i="1"/>
  <c r="G104" i="1"/>
  <c r="H104" i="1"/>
  <c r="I104" i="1"/>
  <c r="F105" i="1"/>
  <c r="G105" i="1"/>
  <c r="H105" i="1"/>
  <c r="I105" i="1"/>
  <c r="F106" i="1"/>
  <c r="G106" i="1"/>
  <c r="H106" i="1"/>
  <c r="I106" i="1"/>
  <c r="F107" i="1"/>
  <c r="G107" i="1"/>
  <c r="H107" i="1"/>
  <c r="I107" i="1"/>
  <c r="F108" i="1"/>
  <c r="G108" i="1"/>
  <c r="H108" i="1"/>
  <c r="I108" i="1"/>
  <c r="F109" i="1"/>
  <c r="G109" i="1"/>
  <c r="H109" i="1"/>
  <c r="I109" i="1"/>
  <c r="F110" i="1"/>
  <c r="G110" i="1"/>
  <c r="H110" i="1"/>
  <c r="I110" i="1"/>
  <c r="F111" i="1"/>
  <c r="G111" i="1"/>
  <c r="H111" i="1"/>
  <c r="I111" i="1"/>
  <c r="F112" i="1"/>
  <c r="G112" i="1"/>
  <c r="H112" i="1"/>
  <c r="I112" i="1"/>
  <c r="F113" i="1"/>
  <c r="G113" i="1"/>
  <c r="H113" i="1"/>
  <c r="I113" i="1"/>
  <c r="F114" i="1"/>
  <c r="G114" i="1"/>
  <c r="H114" i="1"/>
  <c r="I114" i="1"/>
  <c r="F117" i="1"/>
  <c r="G117" i="1"/>
  <c r="H117" i="1"/>
  <c r="I117" i="1"/>
  <c r="F118" i="1"/>
  <c r="G118" i="1"/>
  <c r="H118" i="1"/>
  <c r="I118" i="1"/>
  <c r="F119" i="1"/>
  <c r="G119" i="1"/>
  <c r="H119" i="1"/>
  <c r="I119" i="1"/>
  <c r="F120" i="1"/>
  <c r="G120" i="1"/>
  <c r="H120" i="1"/>
  <c r="I120" i="1"/>
  <c r="F121" i="1"/>
  <c r="G121" i="1"/>
  <c r="H121" i="1"/>
  <c r="I121" i="1"/>
  <c r="F122" i="1"/>
  <c r="G122" i="1"/>
  <c r="H122" i="1"/>
  <c r="I122" i="1"/>
  <c r="F123" i="1"/>
  <c r="G123" i="1"/>
  <c r="H123" i="1"/>
  <c r="I123" i="1"/>
  <c r="F124" i="1"/>
  <c r="G124" i="1"/>
  <c r="H124" i="1"/>
  <c r="I124" i="1"/>
  <c r="F125" i="1"/>
  <c r="G125" i="1"/>
  <c r="H125" i="1"/>
  <c r="I125" i="1"/>
  <c r="F126" i="1"/>
  <c r="G126" i="1"/>
  <c r="H126" i="1"/>
  <c r="I126" i="1"/>
  <c r="F127" i="1"/>
  <c r="G127" i="1"/>
  <c r="H127" i="1"/>
  <c r="I127" i="1"/>
  <c r="F128" i="1"/>
  <c r="G128" i="1"/>
  <c r="H128" i="1"/>
  <c r="I128" i="1"/>
  <c r="F129" i="1"/>
  <c r="G129" i="1"/>
  <c r="H129" i="1"/>
  <c r="I129" i="1"/>
  <c r="F130" i="1"/>
  <c r="G130" i="1"/>
  <c r="H130" i="1"/>
  <c r="I130" i="1"/>
  <c r="F131" i="1"/>
  <c r="G131" i="1"/>
  <c r="H131" i="1"/>
  <c r="I131" i="1"/>
  <c r="F132" i="1"/>
  <c r="G132" i="1"/>
  <c r="H132" i="1"/>
  <c r="I132" i="1"/>
  <c r="F133" i="1"/>
  <c r="G133" i="1"/>
  <c r="H133" i="1"/>
  <c r="I133" i="1"/>
  <c r="F134" i="1"/>
  <c r="G134" i="1"/>
  <c r="H134" i="1"/>
  <c r="I134" i="1"/>
  <c r="F135" i="1"/>
  <c r="G135" i="1"/>
  <c r="H135" i="1"/>
  <c r="I135" i="1"/>
  <c r="F136" i="1"/>
  <c r="G136" i="1"/>
  <c r="H136" i="1"/>
  <c r="I136" i="1"/>
  <c r="F137" i="1"/>
  <c r="G137" i="1"/>
  <c r="H137" i="1"/>
  <c r="I137" i="1"/>
  <c r="F138" i="1"/>
  <c r="G138" i="1"/>
  <c r="H138" i="1"/>
  <c r="I138" i="1"/>
  <c r="F139" i="1"/>
  <c r="G139" i="1"/>
  <c r="H139" i="1"/>
  <c r="I139" i="1"/>
  <c r="F142" i="1"/>
  <c r="G142" i="1"/>
  <c r="H142" i="1"/>
  <c r="I142" i="1"/>
  <c r="F143" i="1"/>
  <c r="G143" i="1"/>
  <c r="H143" i="1"/>
  <c r="I143" i="1"/>
  <c r="F144" i="1"/>
  <c r="G144" i="1"/>
  <c r="H144" i="1"/>
  <c r="I144" i="1"/>
  <c r="F145" i="1"/>
  <c r="G145" i="1"/>
  <c r="H145" i="1"/>
  <c r="I145" i="1"/>
  <c r="F146" i="1"/>
  <c r="G146" i="1"/>
  <c r="H146" i="1"/>
  <c r="I146" i="1"/>
  <c r="F147" i="1"/>
  <c r="G147" i="1"/>
  <c r="H147" i="1"/>
  <c r="I147" i="1"/>
  <c r="F148" i="1"/>
  <c r="G148" i="1"/>
  <c r="H148" i="1"/>
  <c r="I148" i="1"/>
  <c r="F149" i="1"/>
  <c r="G149" i="1"/>
  <c r="H149" i="1"/>
  <c r="I149" i="1"/>
  <c r="F150" i="1"/>
  <c r="G150" i="1"/>
  <c r="H150" i="1"/>
  <c r="I150" i="1"/>
  <c r="F151" i="1"/>
  <c r="G151" i="1"/>
  <c r="H151" i="1"/>
  <c r="I151" i="1"/>
  <c r="F152" i="1"/>
  <c r="G152" i="1"/>
  <c r="H152" i="1"/>
  <c r="I152" i="1"/>
  <c r="F153" i="1"/>
  <c r="G153" i="1"/>
  <c r="H153" i="1"/>
  <c r="I153" i="1"/>
  <c r="F154" i="1"/>
  <c r="G154" i="1"/>
  <c r="H154" i="1"/>
  <c r="I154" i="1"/>
  <c r="F155" i="1"/>
  <c r="G155" i="1"/>
  <c r="H155" i="1"/>
  <c r="I155" i="1"/>
  <c r="F156" i="1"/>
  <c r="G156" i="1"/>
  <c r="H156" i="1"/>
  <c r="I156" i="1"/>
  <c r="F157" i="1"/>
  <c r="G157" i="1"/>
  <c r="H157" i="1"/>
  <c r="I157" i="1"/>
  <c r="F158" i="1"/>
  <c r="G158" i="1"/>
  <c r="H158" i="1"/>
  <c r="I158" i="1"/>
  <c r="F159" i="1"/>
  <c r="G159" i="1"/>
  <c r="H159" i="1"/>
  <c r="I159" i="1"/>
  <c r="F160" i="1"/>
  <c r="G160" i="1"/>
  <c r="H160" i="1"/>
  <c r="I160" i="1"/>
  <c r="F161" i="1"/>
  <c r="G161" i="1"/>
  <c r="H161" i="1"/>
  <c r="I161" i="1"/>
  <c r="F162" i="1"/>
  <c r="G162" i="1"/>
  <c r="H162" i="1"/>
  <c r="I162" i="1"/>
  <c r="F163" i="1"/>
  <c r="G163" i="1"/>
  <c r="H163" i="1"/>
  <c r="I163" i="1"/>
  <c r="F164" i="1"/>
  <c r="G164" i="1"/>
  <c r="H164" i="1"/>
  <c r="I164" i="1"/>
  <c r="F167" i="1"/>
  <c r="G167" i="1"/>
  <c r="H167" i="1"/>
  <c r="I167" i="1"/>
  <c r="F168" i="1"/>
  <c r="G168" i="1"/>
  <c r="H168" i="1"/>
  <c r="I168" i="1"/>
  <c r="F169" i="1"/>
  <c r="G169" i="1"/>
  <c r="H169" i="1"/>
  <c r="I169" i="1"/>
  <c r="F170" i="1"/>
  <c r="G170" i="1"/>
  <c r="H170" i="1"/>
  <c r="I170" i="1"/>
  <c r="F171" i="1"/>
  <c r="G171" i="1"/>
  <c r="H171" i="1"/>
  <c r="I171" i="1"/>
  <c r="F172" i="1"/>
  <c r="G172" i="1"/>
  <c r="H172" i="1"/>
  <c r="I172" i="1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F224" i="1"/>
  <c r="G224" i="1"/>
  <c r="H224" i="1"/>
  <c r="I224" i="1"/>
  <c r="F225" i="1"/>
  <c r="G225" i="1"/>
  <c r="H225" i="1"/>
  <c r="I225" i="1"/>
  <c r="F226" i="1"/>
  <c r="G226" i="1"/>
  <c r="H226" i="1"/>
  <c r="I226" i="1"/>
  <c r="F227" i="1"/>
  <c r="G227" i="1"/>
  <c r="H227" i="1"/>
  <c r="I227" i="1"/>
  <c r="F228" i="1"/>
  <c r="G228" i="1"/>
  <c r="H228" i="1"/>
  <c r="I228" i="1"/>
  <c r="F229" i="1"/>
  <c r="G229" i="1"/>
  <c r="H229" i="1"/>
  <c r="I229" i="1"/>
  <c r="F230" i="1"/>
  <c r="G230" i="1"/>
  <c r="H230" i="1"/>
  <c r="I230" i="1"/>
  <c r="F231" i="1"/>
  <c r="G231" i="1"/>
  <c r="H231" i="1"/>
  <c r="I231" i="1"/>
  <c r="F232" i="1"/>
  <c r="G232" i="1"/>
  <c r="H232" i="1"/>
  <c r="I232" i="1"/>
  <c r="F233" i="1"/>
  <c r="G233" i="1"/>
  <c r="H233" i="1"/>
  <c r="I233" i="1"/>
  <c r="F234" i="1"/>
  <c r="G234" i="1"/>
  <c r="H234" i="1"/>
  <c r="I234" i="1"/>
  <c r="F235" i="1"/>
  <c r="G235" i="1"/>
  <c r="H235" i="1"/>
  <c r="I235" i="1"/>
  <c r="F236" i="1"/>
  <c r="G236" i="1"/>
  <c r="H236" i="1"/>
  <c r="I236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F243" i="1"/>
  <c r="G243" i="1"/>
  <c r="H243" i="1"/>
  <c r="I243" i="1"/>
  <c r="F244" i="1"/>
  <c r="G244" i="1"/>
  <c r="H244" i="1"/>
  <c r="I244" i="1"/>
  <c r="F245" i="1"/>
  <c r="G245" i="1"/>
  <c r="H245" i="1"/>
  <c r="I245" i="1"/>
  <c r="F246" i="1"/>
  <c r="G246" i="1"/>
  <c r="H246" i="1"/>
  <c r="I246" i="1"/>
  <c r="F247" i="1"/>
  <c r="G247" i="1"/>
  <c r="H247" i="1"/>
  <c r="I247" i="1"/>
  <c r="F248" i="1"/>
  <c r="G248" i="1"/>
  <c r="H248" i="1"/>
  <c r="I248" i="1"/>
  <c r="F249" i="1"/>
  <c r="G249" i="1"/>
  <c r="H249" i="1"/>
  <c r="I249" i="1"/>
  <c r="F250" i="1"/>
  <c r="G250" i="1"/>
  <c r="H250" i="1"/>
  <c r="I250" i="1"/>
  <c r="F251" i="1"/>
  <c r="G251" i="1"/>
  <c r="H251" i="1"/>
  <c r="I251" i="1"/>
  <c r="F252" i="1"/>
  <c r="G252" i="1"/>
  <c r="H252" i="1"/>
  <c r="I252" i="1"/>
  <c r="F253" i="1"/>
  <c r="G253" i="1"/>
  <c r="H253" i="1"/>
  <c r="I253" i="1"/>
  <c r="F254" i="1"/>
  <c r="G254" i="1"/>
  <c r="H254" i="1"/>
  <c r="I254" i="1"/>
  <c r="F255" i="1"/>
  <c r="G255" i="1"/>
  <c r="H255" i="1"/>
  <c r="I255" i="1"/>
  <c r="F256" i="1"/>
  <c r="G256" i="1"/>
  <c r="H256" i="1"/>
  <c r="I256" i="1"/>
  <c r="F257" i="1"/>
  <c r="G257" i="1"/>
  <c r="H257" i="1"/>
  <c r="I257" i="1"/>
  <c r="F258" i="1"/>
  <c r="G258" i="1"/>
  <c r="H258" i="1"/>
  <c r="I258" i="1"/>
  <c r="F259" i="1"/>
  <c r="G259" i="1"/>
  <c r="H259" i="1"/>
  <c r="I259" i="1"/>
  <c r="F260" i="1"/>
  <c r="G260" i="1"/>
  <c r="H260" i="1"/>
  <c r="I260" i="1"/>
  <c r="F261" i="1"/>
  <c r="G261" i="1"/>
  <c r="H261" i="1"/>
  <c r="I261" i="1"/>
  <c r="F262" i="1"/>
  <c r="G262" i="1"/>
  <c r="H262" i="1"/>
  <c r="I262" i="1"/>
  <c r="F263" i="1"/>
  <c r="G263" i="1"/>
  <c r="H263" i="1"/>
  <c r="I263" i="1"/>
  <c r="F264" i="1"/>
  <c r="G264" i="1"/>
  <c r="H264" i="1"/>
  <c r="I264" i="1"/>
  <c r="F267" i="1"/>
  <c r="G267" i="1"/>
  <c r="H267" i="1"/>
  <c r="I267" i="1"/>
  <c r="F268" i="1"/>
  <c r="G268" i="1"/>
  <c r="H268" i="1"/>
  <c r="I268" i="1"/>
  <c r="F269" i="1"/>
  <c r="G269" i="1"/>
  <c r="H269" i="1"/>
  <c r="I269" i="1"/>
  <c r="F270" i="1"/>
  <c r="G270" i="1"/>
  <c r="H270" i="1"/>
  <c r="I270" i="1"/>
  <c r="F271" i="1"/>
  <c r="G271" i="1"/>
  <c r="H271" i="1"/>
  <c r="I271" i="1"/>
  <c r="F272" i="1"/>
  <c r="G272" i="1"/>
  <c r="H272" i="1"/>
  <c r="I272" i="1"/>
  <c r="F273" i="1"/>
  <c r="G273" i="1"/>
  <c r="H273" i="1"/>
  <c r="I273" i="1"/>
  <c r="F274" i="1"/>
  <c r="G274" i="1"/>
  <c r="H274" i="1"/>
  <c r="I274" i="1"/>
  <c r="F275" i="1"/>
  <c r="G275" i="1"/>
  <c r="H275" i="1"/>
  <c r="I275" i="1"/>
  <c r="F276" i="1"/>
  <c r="G276" i="1"/>
  <c r="H276" i="1"/>
  <c r="I276" i="1"/>
  <c r="F277" i="1"/>
  <c r="G277" i="1"/>
  <c r="H277" i="1"/>
  <c r="I277" i="1"/>
  <c r="F278" i="1"/>
  <c r="G278" i="1"/>
  <c r="H278" i="1"/>
  <c r="I278" i="1"/>
  <c r="F279" i="1"/>
  <c r="G279" i="1"/>
  <c r="H279" i="1"/>
  <c r="I279" i="1"/>
  <c r="F280" i="1"/>
  <c r="G280" i="1"/>
  <c r="H280" i="1"/>
  <c r="I280" i="1"/>
  <c r="F281" i="1"/>
  <c r="G281" i="1"/>
  <c r="H281" i="1"/>
  <c r="I281" i="1"/>
  <c r="F282" i="1"/>
  <c r="G282" i="1"/>
  <c r="H282" i="1"/>
  <c r="I282" i="1"/>
  <c r="F283" i="1"/>
  <c r="G283" i="1"/>
  <c r="H283" i="1"/>
  <c r="I283" i="1"/>
  <c r="F284" i="1"/>
  <c r="G284" i="1"/>
  <c r="H284" i="1"/>
  <c r="I284" i="1"/>
  <c r="F285" i="1"/>
  <c r="G285" i="1"/>
  <c r="H285" i="1"/>
  <c r="I285" i="1"/>
  <c r="F286" i="1"/>
  <c r="G286" i="1"/>
  <c r="H286" i="1"/>
  <c r="I286" i="1"/>
  <c r="F287" i="1"/>
  <c r="G287" i="1"/>
  <c r="H287" i="1"/>
  <c r="I287" i="1"/>
  <c r="F288" i="1"/>
  <c r="G288" i="1"/>
  <c r="H288" i="1"/>
  <c r="I288" i="1"/>
  <c r="F289" i="1"/>
  <c r="G289" i="1"/>
  <c r="H289" i="1"/>
  <c r="I289" i="1"/>
  <c r="F292" i="1"/>
  <c r="G292" i="1"/>
  <c r="H292" i="1"/>
  <c r="I292" i="1"/>
  <c r="F293" i="1"/>
  <c r="G293" i="1"/>
  <c r="H293" i="1"/>
  <c r="I293" i="1"/>
  <c r="F294" i="1"/>
  <c r="G294" i="1"/>
  <c r="H294" i="1"/>
  <c r="I294" i="1"/>
  <c r="F295" i="1"/>
  <c r="G295" i="1"/>
  <c r="H295" i="1"/>
  <c r="I295" i="1"/>
  <c r="F296" i="1"/>
  <c r="G296" i="1"/>
  <c r="H296" i="1"/>
  <c r="I296" i="1"/>
  <c r="F297" i="1"/>
  <c r="G297" i="1"/>
  <c r="H297" i="1"/>
  <c r="I297" i="1"/>
  <c r="F298" i="1"/>
  <c r="G298" i="1"/>
  <c r="H298" i="1"/>
  <c r="I298" i="1"/>
  <c r="F299" i="1"/>
  <c r="G299" i="1"/>
  <c r="H299" i="1"/>
  <c r="I299" i="1"/>
  <c r="F300" i="1"/>
  <c r="G300" i="1"/>
  <c r="H300" i="1"/>
  <c r="I300" i="1"/>
  <c r="F301" i="1"/>
  <c r="G301" i="1"/>
  <c r="H301" i="1"/>
  <c r="I301" i="1"/>
  <c r="F302" i="1"/>
  <c r="G302" i="1"/>
  <c r="H302" i="1"/>
  <c r="I302" i="1"/>
  <c r="F303" i="1"/>
  <c r="G303" i="1"/>
  <c r="H303" i="1"/>
  <c r="I303" i="1"/>
  <c r="F304" i="1"/>
  <c r="G304" i="1"/>
  <c r="H304" i="1"/>
  <c r="I304" i="1"/>
  <c r="F305" i="1"/>
  <c r="G305" i="1"/>
  <c r="H305" i="1"/>
  <c r="I305" i="1"/>
  <c r="F306" i="1"/>
  <c r="G306" i="1"/>
  <c r="H306" i="1"/>
  <c r="I306" i="1"/>
  <c r="F307" i="1"/>
  <c r="G307" i="1"/>
  <c r="H307" i="1"/>
  <c r="I307" i="1"/>
  <c r="F308" i="1"/>
  <c r="G308" i="1"/>
  <c r="H308" i="1"/>
  <c r="I308" i="1"/>
  <c r="F309" i="1"/>
  <c r="G309" i="1"/>
  <c r="H309" i="1"/>
  <c r="I309" i="1"/>
  <c r="F310" i="1"/>
  <c r="G310" i="1"/>
  <c r="H310" i="1"/>
  <c r="I310" i="1"/>
  <c r="F311" i="1"/>
  <c r="G311" i="1"/>
  <c r="H311" i="1"/>
  <c r="I311" i="1"/>
  <c r="F312" i="1"/>
  <c r="G312" i="1"/>
  <c r="H312" i="1"/>
  <c r="I312" i="1"/>
  <c r="F313" i="1"/>
  <c r="G313" i="1"/>
  <c r="H313" i="1"/>
  <c r="I313" i="1"/>
  <c r="F314" i="1"/>
  <c r="G314" i="1"/>
  <c r="H314" i="1"/>
  <c r="I314" i="1"/>
  <c r="F317" i="1"/>
  <c r="G317" i="1"/>
  <c r="H317" i="1"/>
  <c r="I317" i="1"/>
  <c r="F318" i="1"/>
  <c r="G318" i="1"/>
  <c r="H318" i="1"/>
  <c r="I318" i="1"/>
  <c r="F319" i="1"/>
  <c r="G319" i="1"/>
  <c r="H319" i="1"/>
  <c r="I319" i="1"/>
  <c r="F320" i="1"/>
  <c r="G320" i="1"/>
  <c r="H320" i="1"/>
  <c r="I320" i="1"/>
  <c r="F321" i="1"/>
  <c r="G321" i="1"/>
  <c r="H321" i="1"/>
  <c r="I321" i="1"/>
  <c r="F322" i="1"/>
  <c r="G322" i="1"/>
  <c r="H322" i="1"/>
  <c r="I322" i="1"/>
  <c r="F323" i="1"/>
  <c r="G323" i="1"/>
  <c r="H323" i="1"/>
  <c r="I323" i="1"/>
  <c r="F324" i="1"/>
  <c r="G324" i="1"/>
  <c r="H324" i="1"/>
  <c r="I324" i="1"/>
  <c r="F325" i="1"/>
  <c r="G325" i="1"/>
  <c r="H325" i="1"/>
  <c r="I325" i="1"/>
  <c r="F326" i="1"/>
  <c r="G326" i="1"/>
  <c r="H326" i="1"/>
  <c r="I326" i="1"/>
  <c r="F327" i="1"/>
  <c r="G327" i="1"/>
  <c r="H327" i="1"/>
  <c r="I327" i="1"/>
  <c r="F328" i="1"/>
  <c r="G328" i="1"/>
  <c r="H328" i="1"/>
  <c r="I328" i="1"/>
  <c r="F329" i="1"/>
  <c r="G329" i="1"/>
  <c r="H329" i="1"/>
  <c r="I329" i="1"/>
  <c r="F330" i="1"/>
  <c r="G330" i="1"/>
  <c r="H330" i="1"/>
  <c r="I330" i="1"/>
  <c r="F331" i="1"/>
  <c r="G331" i="1"/>
  <c r="H331" i="1"/>
  <c r="I331" i="1"/>
  <c r="F332" i="1"/>
  <c r="G332" i="1"/>
  <c r="H332" i="1"/>
  <c r="I332" i="1"/>
  <c r="F333" i="1"/>
  <c r="G333" i="1"/>
  <c r="H333" i="1"/>
  <c r="I333" i="1"/>
  <c r="F334" i="1"/>
  <c r="G334" i="1"/>
  <c r="H334" i="1"/>
  <c r="I334" i="1"/>
  <c r="F335" i="1"/>
  <c r="G335" i="1"/>
  <c r="H335" i="1"/>
  <c r="I335" i="1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2" i="1"/>
  <c r="G342" i="1"/>
  <c r="H342" i="1"/>
  <c r="I342" i="1"/>
  <c r="F343" i="1"/>
  <c r="G343" i="1"/>
  <c r="H343" i="1"/>
  <c r="I343" i="1"/>
  <c r="F344" i="1"/>
  <c r="G344" i="1"/>
  <c r="H344" i="1"/>
  <c r="I344" i="1"/>
  <c r="F345" i="1"/>
  <c r="G345" i="1"/>
  <c r="H345" i="1"/>
  <c r="I345" i="1"/>
  <c r="F346" i="1"/>
  <c r="G346" i="1"/>
  <c r="H346" i="1"/>
  <c r="I346" i="1"/>
  <c r="F347" i="1"/>
  <c r="G347" i="1"/>
  <c r="H347" i="1"/>
  <c r="I347" i="1"/>
  <c r="F348" i="1"/>
  <c r="G348" i="1"/>
  <c r="H348" i="1"/>
  <c r="I348" i="1"/>
  <c r="F349" i="1"/>
  <c r="G349" i="1"/>
  <c r="H349" i="1"/>
  <c r="I349" i="1"/>
  <c r="F350" i="1"/>
  <c r="G350" i="1"/>
  <c r="H350" i="1"/>
  <c r="I350" i="1"/>
  <c r="F351" i="1"/>
  <c r="G351" i="1"/>
  <c r="H351" i="1"/>
  <c r="I351" i="1"/>
  <c r="F352" i="1"/>
  <c r="G352" i="1"/>
  <c r="H352" i="1"/>
  <c r="I352" i="1"/>
  <c r="F353" i="1"/>
  <c r="G353" i="1"/>
  <c r="H353" i="1"/>
  <c r="I353" i="1"/>
  <c r="F354" i="1"/>
  <c r="G354" i="1"/>
  <c r="H354" i="1"/>
  <c r="I354" i="1"/>
  <c r="F355" i="1"/>
  <c r="G355" i="1"/>
  <c r="H355" i="1"/>
  <c r="I355" i="1"/>
  <c r="F356" i="1"/>
  <c r="G356" i="1"/>
  <c r="H356" i="1"/>
  <c r="I356" i="1"/>
  <c r="F357" i="1"/>
  <c r="G357" i="1"/>
  <c r="H357" i="1"/>
  <c r="I357" i="1"/>
  <c r="F358" i="1"/>
  <c r="G358" i="1"/>
  <c r="H358" i="1"/>
  <c r="I358" i="1"/>
  <c r="F359" i="1"/>
  <c r="G359" i="1"/>
  <c r="H359" i="1"/>
  <c r="I359" i="1"/>
  <c r="F360" i="1"/>
  <c r="G360" i="1"/>
  <c r="H360" i="1"/>
  <c r="I360" i="1"/>
  <c r="F361" i="1"/>
  <c r="G361" i="1"/>
  <c r="H361" i="1"/>
  <c r="I361" i="1"/>
  <c r="F362" i="1"/>
  <c r="G362" i="1"/>
  <c r="H362" i="1"/>
  <c r="I362" i="1"/>
  <c r="F363" i="1"/>
  <c r="G363" i="1"/>
  <c r="H363" i="1"/>
  <c r="I363" i="1"/>
  <c r="F364" i="1"/>
  <c r="G364" i="1"/>
  <c r="H364" i="1"/>
  <c r="I364" i="1"/>
  <c r="F367" i="1"/>
  <c r="G367" i="1"/>
  <c r="H367" i="1"/>
  <c r="I367" i="1"/>
  <c r="F368" i="1"/>
  <c r="G368" i="1"/>
  <c r="H368" i="1"/>
  <c r="I368" i="1"/>
  <c r="F369" i="1"/>
  <c r="G369" i="1"/>
  <c r="H369" i="1"/>
  <c r="I369" i="1"/>
  <c r="F370" i="1"/>
  <c r="G370" i="1"/>
  <c r="H370" i="1"/>
  <c r="I370" i="1"/>
  <c r="F371" i="1"/>
  <c r="G371" i="1"/>
  <c r="H371" i="1"/>
  <c r="I371" i="1"/>
  <c r="F372" i="1"/>
  <c r="G372" i="1"/>
  <c r="H372" i="1"/>
  <c r="I372" i="1"/>
  <c r="F373" i="1"/>
  <c r="G373" i="1"/>
  <c r="H373" i="1"/>
  <c r="I373" i="1"/>
  <c r="F374" i="1"/>
  <c r="G374" i="1"/>
  <c r="H374" i="1"/>
  <c r="I374" i="1"/>
  <c r="F38" i="1"/>
  <c r="G38" i="1"/>
  <c r="H38" i="1"/>
  <c r="I38" i="1"/>
  <c r="F39" i="1"/>
  <c r="G39" i="1"/>
  <c r="H39" i="1"/>
  <c r="I39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37" i="1"/>
  <c r="G37" i="1"/>
  <c r="H37" i="1"/>
  <c r="I37" i="1"/>
  <c r="F13" i="1"/>
  <c r="G13" i="1"/>
  <c r="H13" i="1"/>
  <c r="I13" i="1"/>
  <c r="F14" i="1"/>
  <c r="G14" i="1"/>
  <c r="H14" i="1"/>
  <c r="I14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12" i="1"/>
  <c r="G12" i="1"/>
  <c r="H12" i="1"/>
  <c r="I12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D452" i="1"/>
  <c r="H2" i="1" l="1"/>
  <c r="G2" i="1"/>
  <c r="I2" i="1"/>
  <c r="B2" i="1" l="1"/>
  <c r="J452" i="1" l="1"/>
</calcChain>
</file>

<file path=xl/sharedStrings.xml><?xml version="1.0" encoding="utf-8"?>
<sst xmlns="http://schemas.openxmlformats.org/spreadsheetml/2006/main" count="1904" uniqueCount="95">
  <si>
    <t>CRITERIOS</t>
  </si>
  <si>
    <t>ESTADO</t>
  </si>
  <si>
    <t>ACCIONES DE MEJORAS</t>
  </si>
  <si>
    <t>ESTADOS</t>
  </si>
  <si>
    <t>ASPECTOS</t>
  </si>
  <si>
    <t>ÁREAS</t>
  </si>
  <si>
    <t>CLASIFICACIÓN</t>
  </si>
  <si>
    <t>ORDENACIÓN</t>
  </si>
  <si>
    <t>¿Los expedientes están foliados correctamente?</t>
  </si>
  <si>
    <t>¿Los documentos están libres de elementos metálicos? (ganchos, clips, grapas, etc)</t>
  </si>
  <si>
    <t>DESCRIPCIÓN</t>
  </si>
  <si>
    <t>TRANSFERENCIAS</t>
  </si>
  <si>
    <t>UBICACIÓN</t>
  </si>
  <si>
    <t>ESTRUCTURALES</t>
  </si>
  <si>
    <t>¿Cuentan con controles de acceso a lugar destinado al archivo de gestión?</t>
  </si>
  <si>
    <t>MANTENIMIENTO</t>
  </si>
  <si>
    <t>¿La información está agrupada conforme al Cuadro de Clasificación Documental (CCD)?</t>
  </si>
  <si>
    <t>¿Todos los documentos están correctamente vinculados a las unidades documentales correspondientes, sin utilizar denominaciones genéricas como “documentos varios” o “comunicaciones recibidas/enviadas”?</t>
  </si>
  <si>
    <t>¿Los correos electrónicos, como parte de una función o procedimiento, están clasificados y archivados digitalmente en su respectiva serie documental?</t>
  </si>
  <si>
    <t>¿Las unidades documentales cuentan con un sistema de ordenación (numérico, alfabético o mixto) que facilite su consulta?</t>
  </si>
  <si>
    <t>¿Los documentos están ubicados dentro de las carpetas respetando el principio de orden original?</t>
  </si>
  <si>
    <t>¿Los documentos están almacenados en unidades de conservación adecuadas?</t>
  </si>
  <si>
    <t>¿Las unidades documentales están debidamente identificadas con sus respectivos rótulos?</t>
  </si>
  <si>
    <t>¿Cuentan con un inventario documental del archivo de gestión del área?</t>
  </si>
  <si>
    <t>¿Existen unidades documentales o expedientes que no se consultan en el archivo de gestión?</t>
  </si>
  <si>
    <t>¿Se prevé espacio suficiente para albergar la documentación agrupada y su crecimiento natural?</t>
  </si>
  <si>
    <t>¿Las condiciones del lugar de almacenamiento evitan riesgos eléctricos, de humedad o inundación?</t>
  </si>
  <si>
    <t>¿Se cuenta con mobiliario adecuado para el archivo de gestión?</t>
  </si>
  <si>
    <t>¿El lugar destinado al almacenamiento de archivos cuenta con climatización?</t>
  </si>
  <si>
    <t>¿Se cuenta con extintores de CO₂ o Solkaflam cerca del archivo?</t>
  </si>
  <si>
    <t>¿Se realizan limpiezas periódicas en el lugar destinado al almacenamiento de archivos?</t>
  </si>
  <si>
    <t>¿El personal asignado al archivo de gestión cuenta con competencias para su manejo?</t>
  </si>
  <si>
    <t>NA</t>
  </si>
  <si>
    <t xml:space="preserve">GERENCIA </t>
  </si>
  <si>
    <t xml:space="preserve">SECRETARIA GENERAL </t>
  </si>
  <si>
    <t xml:space="preserve">OFICINA ASESORA DE CONTROL INTERNO </t>
  </si>
  <si>
    <t xml:space="preserve">OFICINA ASESORA COMUNICACIONES </t>
  </si>
  <si>
    <t xml:space="preserve">OFICINA ASESORA DE ASUNTOS JURIDICOS Y CONTRATACIÓN </t>
  </si>
  <si>
    <t xml:space="preserve">OFICINA ASESORA DE PLANEACIÓN ESTRATEGICA Y GESTIÓN REGULATORIA </t>
  </si>
  <si>
    <t xml:space="preserve">SUBGERENCIA CORPORATIVA </t>
  </si>
  <si>
    <t xml:space="preserve">DIRECCIÓN CAPITAL HUMANO </t>
  </si>
  <si>
    <t xml:space="preserve">DIRECCIÓN ADMINISTRATIVA Y FINANCIERA </t>
  </si>
  <si>
    <t xml:space="preserve">SUBGERENCIA GESTIÓN COMERCIAL Y SERVICIO AL CIUDADANO </t>
  </si>
  <si>
    <t xml:space="preserve">SUBGERENCIA DE PROYECYOS Y SOSTENIBILIDAD </t>
  </si>
  <si>
    <t xml:space="preserve">SUBGERENCIA OPERACIONES DE OTROS SERVICIOS </t>
  </si>
  <si>
    <t xml:space="preserve">DIRECCIÓN DE ENERGIA Y ALUMBRADO </t>
  </si>
  <si>
    <t xml:space="preserve">DIRECCIÓN DE ASEO Y APROVECHAMIENTO </t>
  </si>
  <si>
    <t xml:space="preserve">DIRECCIÓN ACTIVIDADES COMPLEMENTARIAS Y SERVICIOS NO REGULADOS </t>
  </si>
  <si>
    <t xml:space="preserve">SUBGERENCIA ACUEDUCTO Y ALCANTARILLADO </t>
  </si>
  <si>
    <t xml:space="preserve">DIRECCIÓN DE ACUEDUCTO </t>
  </si>
  <si>
    <t xml:space="preserve">DIRECCIÓN DE ALCANTARILLADO </t>
  </si>
  <si>
    <t xml:space="preserve">DIRECCIÓN DE OPERACIONES </t>
  </si>
  <si>
    <t>ABREVIATUTAS</t>
  </si>
  <si>
    <t>GER</t>
  </si>
  <si>
    <t>SG</t>
  </si>
  <si>
    <t>OACI</t>
  </si>
  <si>
    <t>OAJC</t>
  </si>
  <si>
    <t>OAPER</t>
  </si>
  <si>
    <t>SGCORP</t>
  </si>
  <si>
    <t>DCH</t>
  </si>
  <si>
    <t>DAF</t>
  </si>
  <si>
    <t>SGCSC</t>
  </si>
  <si>
    <t>SGPS</t>
  </si>
  <si>
    <t>SGOOS</t>
  </si>
  <si>
    <t>DEA</t>
  </si>
  <si>
    <t>DAA</t>
  </si>
  <si>
    <t>DACSNR</t>
  </si>
  <si>
    <t>SGAA</t>
  </si>
  <si>
    <t>DAQ</t>
  </si>
  <si>
    <t>DAL</t>
  </si>
  <si>
    <t>DOP</t>
  </si>
  <si>
    <t>ÁREAS2</t>
  </si>
  <si>
    <t>CALIFICACIÓN</t>
  </si>
  <si>
    <t>CUMPLE</t>
  </si>
  <si>
    <t>CUMPLE PARCIALMENTE</t>
  </si>
  <si>
    <t>NO CUMPLE</t>
  </si>
  <si>
    <t>Etiquetas de fila</t>
  </si>
  <si>
    <t>Total general</t>
  </si>
  <si>
    <t>Total</t>
  </si>
  <si>
    <t>Suma de CUMPLE</t>
  </si>
  <si>
    <t>Suma de CUMPLE PARCIALMENTE</t>
  </si>
  <si>
    <t>Suma de NO CUMPLE</t>
  </si>
  <si>
    <t>OAC</t>
  </si>
  <si>
    <t>Cuenta de ESTADOS</t>
  </si>
  <si>
    <t>¿Se han transferido al archivo central únicamente las unidades documentales o expedientes que han agotado su trámite en la oficina productora indistintamente de su soporte (fisico / electrónico)?</t>
  </si>
  <si>
    <t>TECNOLOGICO</t>
  </si>
  <si>
    <t>¿Cuentan con los expedientes digitalizados?</t>
  </si>
  <si>
    <t>¿Cuentan con la documentación digitalizada almacenada en los repositorios electronicos de la Emrpesa (SharePoint)?</t>
  </si>
  <si>
    <t>¿La información digitalizada está clasificada conforme al Cuadro de Clasificación Documental (CCD)?</t>
  </si>
  <si>
    <t>Suma de CALIFICACIÓN</t>
  </si>
  <si>
    <t>CERO PAPEL</t>
  </si>
  <si>
    <t>¿Fotocopian e imprimen a doble cara del papel?</t>
  </si>
  <si>
    <t>¿Tienen punto de reciclaje exclusivamente para el papel?</t>
  </si>
  <si>
    <t>CALIFICACIÓN ASPECTOS</t>
  </si>
  <si>
    <t>Suma de CALIFICACIÓN ASPECTOS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</si>
</sst>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B8D6E"/>
        <bgColor indexed="64"/>
      </patternFill>
    </fill>
    <fill>
      <patternFill patternType="solid">
        <fgColor rgb="FFDA692E"/>
        <bgColor indexed="64"/>
      </patternFill>
    </fill>
    <fill>
      <patternFill patternType="solid">
        <fgColor rgb="FFEC9172"/>
        <bgColor indexed="64"/>
      </patternFill>
    </fill>
    <fill>
      <patternFill patternType="solid">
        <fgColor rgb="FFF3BEB1"/>
        <bgColor indexed="64"/>
      </patternFill>
    </fill>
    <fill>
      <patternFill patternType="solid">
        <fgColor rgb="FF11521A"/>
        <bgColor indexed="64"/>
      </patternFill>
    </fill>
    <fill>
      <patternFill patternType="solid">
        <fgColor rgb="FF176421"/>
        <bgColor indexed="64"/>
      </patternFill>
    </fill>
    <fill>
      <patternFill patternType="solid">
        <fgColor rgb="FFAEBCA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0" xfId="0" applyAlignment="1">
      <alignment vertical="center" wrapText="1"/>
    </xf>
    <xf numFmtId="1" fontId="0" fillId="0" borderId="0" xfId="0" applyNumberFormat="1"/>
    <xf numFmtId="0" fontId="2" fillId="2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9" fontId="0" fillId="0" borderId="0" xfId="1" applyFont="1"/>
    <xf numFmtId="9" fontId="0" fillId="0" borderId="0" xfId="1" applyFont="1" applyAlignment="1">
      <alignment vertical="center"/>
    </xf>
    <xf numFmtId="9" fontId="0" fillId="0" borderId="0" xfId="0" applyNumberFormat="1"/>
    <xf numFmtId="0" fontId="0" fillId="0" borderId="0" xfId="1" applyNumberFormat="1" applyFont="1"/>
    <xf numFmtId="9" fontId="1" fillId="0" borderId="0" xfId="0" applyNumberFormat="1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51">
    <dxf>
      <font>
        <color theme="0"/>
      </font>
    </dxf>
    <dxf>
      <alignment wrapText="1"/>
    </dxf>
    <dxf>
      <numFmt numFmtId="13" formatCode="0%"/>
    </dxf>
    <dxf>
      <alignment wrapText="1"/>
    </dxf>
    <dxf>
      <fill>
        <patternFill patternType="solid">
          <bgColor rgb="FFF3BEB1"/>
        </patternFill>
      </fill>
    </dxf>
    <dxf>
      <fill>
        <patternFill patternType="solid">
          <bgColor rgb="FFEC9172"/>
        </patternFill>
      </fill>
    </dxf>
    <dxf>
      <fill>
        <patternFill patternType="solid">
          <bgColor rgb="FFDA692E"/>
        </patternFill>
      </fill>
    </dxf>
    <dxf>
      <font>
        <color theme="0"/>
      </font>
    </dxf>
    <dxf>
      <font>
        <color theme="0"/>
      </font>
    </dxf>
    <dxf>
      <numFmt numFmtId="13" formatCode="0%"/>
    </dxf>
    <dxf>
      <numFmt numFmtId="1" formatCode="0"/>
    </dxf>
    <dxf>
      <font>
        <color theme="0"/>
      </font>
    </dxf>
    <dxf>
      <fill>
        <patternFill patternType="solid">
          <bgColor rgb="FFAEBCAF"/>
        </patternFill>
      </fill>
    </dxf>
    <dxf>
      <fill>
        <patternFill patternType="solid">
          <bgColor rgb="FF6B8D6E"/>
        </patternFill>
      </fill>
    </dxf>
    <dxf>
      <fill>
        <patternFill patternType="solid">
          <bgColor rgb="FF176421"/>
        </patternFill>
      </fill>
    </dxf>
    <dxf>
      <alignment wrapText="1"/>
    </dxf>
    <dxf>
      <font>
        <b/>
      </font>
    </dxf>
    <dxf>
      <fill>
        <patternFill>
          <fgColor indexed="64"/>
          <bgColor rgb="FF176421"/>
        </patternFill>
      </fill>
    </dxf>
    <dxf>
      <fill>
        <patternFill>
          <fgColor indexed="64"/>
          <bgColor rgb="FF11521A"/>
        </patternFill>
      </fill>
    </dxf>
    <dxf>
      <font>
        <b/>
      </font>
    </dxf>
    <dxf>
      <font>
        <b/>
      </font>
    </dxf>
    <dxf>
      <font>
        <color theme="0"/>
      </font>
      <fill>
        <patternFill patternType="solid">
          <fgColor indexed="64"/>
          <bgColor rgb="FF6B8D6E"/>
        </patternFill>
      </fill>
      <alignment wrapText="1"/>
    </dxf>
    <dxf>
      <font>
        <color theme="0"/>
      </font>
      <fill>
        <patternFill patternType="solid">
          <fgColor rgb="FF176421"/>
        </patternFill>
      </fill>
      <alignment wrapText="1"/>
    </dxf>
    <dxf>
      <font>
        <color theme="0"/>
      </font>
      <fill>
        <patternFill patternType="solid">
          <fgColor rgb="FF11521A"/>
        </patternFill>
      </fill>
      <alignment wrapText="1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colors>
    <mruColors>
      <color rgb="FFAEBCAF"/>
      <color rgb="FF6B8D6E"/>
      <color rgb="FF176421"/>
      <color rgb="FF11521A"/>
      <color rgb="FFF3BEB1"/>
      <color rgb="FFEC9172"/>
      <color rgb="FFDA692E"/>
      <color rgb="FFB75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[GD-F30.xlsx]DATOS!TablaDinámica1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ESTADO</a:t>
            </a:r>
            <a:r>
              <a:rPr lang="es-CO" baseline="0"/>
              <a:t>S DE LAS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rgbClr val="1764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6B8D6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AEBCA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11521A"/>
          </a:solidFill>
          <a:ln>
            <a:noFill/>
          </a:ln>
          <a:effectLst/>
        </c:spPr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11521A"/>
          </a:solidFill>
          <a:ln>
            <a:noFill/>
          </a:ln>
          <a:effectLst/>
        </c:spPr>
      </c:pivotFmt>
      <c:pivotFmt>
        <c:idx val="7"/>
        <c:spPr>
          <a:solidFill>
            <a:srgbClr val="1764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6B8D6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AEBCA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11521A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rgbClr val="17642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6B8D6E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AEBCAF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3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3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DATOS!$C$2</c:f>
              <c:strCache>
                <c:ptCount val="1"/>
                <c:pt idx="0">
                  <c:v>Suma de CUMPLE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DATOS!$B$3:$B$21</c:f>
              <c:strCache>
                <c:ptCount val="18"/>
                <c:pt idx="0">
                  <c:v>GER</c:v>
                </c:pt>
                <c:pt idx="1">
                  <c:v>SG</c:v>
                </c:pt>
                <c:pt idx="2">
                  <c:v>OACI</c:v>
                </c:pt>
                <c:pt idx="3">
                  <c:v>OAJC</c:v>
                </c:pt>
                <c:pt idx="4">
                  <c:v>OAPER</c:v>
                </c:pt>
                <c:pt idx="5">
                  <c:v>OAC</c:v>
                </c:pt>
                <c:pt idx="6">
                  <c:v>SGCORP</c:v>
                </c:pt>
                <c:pt idx="7">
                  <c:v>DCH</c:v>
                </c:pt>
                <c:pt idx="8">
                  <c:v>DAF</c:v>
                </c:pt>
                <c:pt idx="9">
                  <c:v>SGCSC</c:v>
                </c:pt>
                <c:pt idx="10">
                  <c:v>SGPS</c:v>
                </c:pt>
                <c:pt idx="11">
                  <c:v>SGOOS</c:v>
                </c:pt>
                <c:pt idx="12">
                  <c:v>DAA</c:v>
                </c:pt>
                <c:pt idx="13">
                  <c:v>DACSNR</c:v>
                </c:pt>
                <c:pt idx="14">
                  <c:v>SGAA</c:v>
                </c:pt>
                <c:pt idx="15">
                  <c:v>DAQ</c:v>
                </c:pt>
                <c:pt idx="16">
                  <c:v>DAL</c:v>
                </c:pt>
                <c:pt idx="17">
                  <c:v>DOP</c:v>
                </c:pt>
              </c:strCache>
            </c:strRef>
          </c:cat>
          <c:val>
            <c:numRef>
              <c:f>DATOS!$C$3:$C$21</c:f>
              <c:numCache>
                <c:formatCode>General</c:formatCode>
                <c:ptCount val="18"/>
                <c:pt idx="0">
                  <c:v>18</c:v>
                </c:pt>
                <c:pt idx="1">
                  <c:v>16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0</c:v>
                </c:pt>
                <c:pt idx="16">
                  <c:v>6</c:v>
                </c:pt>
                <c:pt idx="1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8-4463-AFD9-3829F95D0DA4}"/>
            </c:ext>
          </c:extLst>
        </c:ser>
        <c:ser>
          <c:idx val="1"/>
          <c:order val="1"/>
          <c:tx>
            <c:strRef>
              <c:f>DATOS!$D$2</c:f>
              <c:strCache>
                <c:ptCount val="1"/>
                <c:pt idx="0">
                  <c:v>Suma de CUMPLE PARCIALMENTE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DATOS!$B$3:$B$21</c:f>
              <c:strCache>
                <c:ptCount val="18"/>
                <c:pt idx="0">
                  <c:v>GER</c:v>
                </c:pt>
                <c:pt idx="1">
                  <c:v>SG</c:v>
                </c:pt>
                <c:pt idx="2">
                  <c:v>OACI</c:v>
                </c:pt>
                <c:pt idx="3">
                  <c:v>OAJC</c:v>
                </c:pt>
                <c:pt idx="4">
                  <c:v>OAPER</c:v>
                </c:pt>
                <c:pt idx="5">
                  <c:v>OAC</c:v>
                </c:pt>
                <c:pt idx="6">
                  <c:v>SGCORP</c:v>
                </c:pt>
                <c:pt idx="7">
                  <c:v>DCH</c:v>
                </c:pt>
                <c:pt idx="8">
                  <c:v>DAF</c:v>
                </c:pt>
                <c:pt idx="9">
                  <c:v>SGCSC</c:v>
                </c:pt>
                <c:pt idx="10">
                  <c:v>SGPS</c:v>
                </c:pt>
                <c:pt idx="11">
                  <c:v>SGOOS</c:v>
                </c:pt>
                <c:pt idx="12">
                  <c:v>DAA</c:v>
                </c:pt>
                <c:pt idx="13">
                  <c:v>DACSNR</c:v>
                </c:pt>
                <c:pt idx="14">
                  <c:v>SGAA</c:v>
                </c:pt>
                <c:pt idx="15">
                  <c:v>DAQ</c:v>
                </c:pt>
                <c:pt idx="16">
                  <c:v>DAL</c:v>
                </c:pt>
                <c:pt idx="17">
                  <c:v>DOP</c:v>
                </c:pt>
              </c:strCache>
            </c:strRef>
          </c:cat>
          <c:val>
            <c:numRef>
              <c:f>DATOS!$D$3:$D$21</c:f>
              <c:numCache>
                <c:formatCode>General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98-4463-AFD9-3829F95D0DA4}"/>
            </c:ext>
          </c:extLst>
        </c:ser>
        <c:ser>
          <c:idx val="2"/>
          <c:order val="2"/>
          <c:tx>
            <c:strRef>
              <c:f>DATOS!$E$2</c:f>
              <c:strCache>
                <c:ptCount val="1"/>
                <c:pt idx="0">
                  <c:v>Suma de NO CUMPLE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DATOS!$B$3:$B$21</c:f>
              <c:strCache>
                <c:ptCount val="18"/>
                <c:pt idx="0">
                  <c:v>GER</c:v>
                </c:pt>
                <c:pt idx="1">
                  <c:v>SG</c:v>
                </c:pt>
                <c:pt idx="2">
                  <c:v>OACI</c:v>
                </c:pt>
                <c:pt idx="3">
                  <c:v>OAJC</c:v>
                </c:pt>
                <c:pt idx="4">
                  <c:v>OAPER</c:v>
                </c:pt>
                <c:pt idx="5">
                  <c:v>OAC</c:v>
                </c:pt>
                <c:pt idx="6">
                  <c:v>SGCORP</c:v>
                </c:pt>
                <c:pt idx="7">
                  <c:v>DCH</c:v>
                </c:pt>
                <c:pt idx="8">
                  <c:v>DAF</c:v>
                </c:pt>
                <c:pt idx="9">
                  <c:v>SGCSC</c:v>
                </c:pt>
                <c:pt idx="10">
                  <c:v>SGPS</c:v>
                </c:pt>
                <c:pt idx="11">
                  <c:v>SGOOS</c:v>
                </c:pt>
                <c:pt idx="12">
                  <c:v>DAA</c:v>
                </c:pt>
                <c:pt idx="13">
                  <c:v>DACSNR</c:v>
                </c:pt>
                <c:pt idx="14">
                  <c:v>SGAA</c:v>
                </c:pt>
                <c:pt idx="15">
                  <c:v>DAQ</c:v>
                </c:pt>
                <c:pt idx="16">
                  <c:v>DAL</c:v>
                </c:pt>
                <c:pt idx="17">
                  <c:v>DOP</c:v>
                </c:pt>
              </c:strCache>
            </c:strRef>
          </c:cat>
          <c:val>
            <c:numRef>
              <c:f>DATOS!$E$3:$E$21</c:f>
              <c:numCache>
                <c:formatCode>General</c:formatCode>
                <c:ptCount val="18"/>
                <c:pt idx="0">
                  <c:v>3</c:v>
                </c:pt>
                <c:pt idx="1">
                  <c:v>5</c:v>
                </c:pt>
                <c:pt idx="2">
                  <c:v>13</c:v>
                </c:pt>
                <c:pt idx="3">
                  <c:v>16</c:v>
                </c:pt>
                <c:pt idx="4">
                  <c:v>19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23</c:v>
                </c:pt>
                <c:pt idx="16">
                  <c:v>15</c:v>
                </c:pt>
                <c:pt idx="1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98-4463-AFD9-3829F95D0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58908432"/>
        <c:axId val="961178240"/>
      </c:barChart>
      <c:lineChart>
        <c:grouping val="standard"/>
        <c:varyColors val="0"/>
        <c:ser>
          <c:idx val="3"/>
          <c:order val="3"/>
          <c:tx>
            <c:strRef>
              <c:f>DATOS!$F$2</c:f>
              <c:strCache>
                <c:ptCount val="1"/>
                <c:pt idx="0">
                  <c:v>Suma de CALIFICACIÓN</c:v>
                </c:pt>
              </c:strCache>
            </c:strRef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DATOS!$B$3:$B$21</c:f>
              <c:strCache>
                <c:ptCount val="18"/>
                <c:pt idx="0">
                  <c:v>GER</c:v>
                </c:pt>
                <c:pt idx="1">
                  <c:v>SG</c:v>
                </c:pt>
                <c:pt idx="2">
                  <c:v>OACI</c:v>
                </c:pt>
                <c:pt idx="3">
                  <c:v>OAJC</c:v>
                </c:pt>
                <c:pt idx="4">
                  <c:v>OAPER</c:v>
                </c:pt>
                <c:pt idx="5">
                  <c:v>OAC</c:v>
                </c:pt>
                <c:pt idx="6">
                  <c:v>SGCORP</c:v>
                </c:pt>
                <c:pt idx="7">
                  <c:v>DCH</c:v>
                </c:pt>
                <c:pt idx="8">
                  <c:v>DAF</c:v>
                </c:pt>
                <c:pt idx="9">
                  <c:v>SGCSC</c:v>
                </c:pt>
                <c:pt idx="10">
                  <c:v>SGPS</c:v>
                </c:pt>
                <c:pt idx="11">
                  <c:v>SGOOS</c:v>
                </c:pt>
                <c:pt idx="12">
                  <c:v>DAA</c:v>
                </c:pt>
                <c:pt idx="13">
                  <c:v>DACSNR</c:v>
                </c:pt>
                <c:pt idx="14">
                  <c:v>SGAA</c:v>
                </c:pt>
                <c:pt idx="15">
                  <c:v>DAQ</c:v>
                </c:pt>
                <c:pt idx="16">
                  <c:v>DAL</c:v>
                </c:pt>
                <c:pt idx="17">
                  <c:v>DOP</c:v>
                </c:pt>
              </c:strCache>
            </c:strRef>
          </c:cat>
          <c:val>
            <c:numRef>
              <c:f>DATOS!$F$3:$F$21</c:f>
              <c:numCache>
                <c:formatCode>0%</c:formatCode>
                <c:ptCount val="18"/>
                <c:pt idx="0">
                  <c:v>0.80000000000000027</c:v>
                </c:pt>
                <c:pt idx="1">
                  <c:v>0.72000000000000008</c:v>
                </c:pt>
                <c:pt idx="2">
                  <c:v>0.38</c:v>
                </c:pt>
                <c:pt idx="3">
                  <c:v>0.28000000000000003</c:v>
                </c:pt>
                <c:pt idx="4">
                  <c:v>0.2</c:v>
                </c:pt>
                <c:pt idx="5">
                  <c:v>0.47999999999999993</c:v>
                </c:pt>
                <c:pt idx="6">
                  <c:v>0.34</c:v>
                </c:pt>
                <c:pt idx="7">
                  <c:v>0.45999999999999996</c:v>
                </c:pt>
                <c:pt idx="8">
                  <c:v>0.42000000000000004</c:v>
                </c:pt>
                <c:pt idx="9">
                  <c:v>0.48</c:v>
                </c:pt>
                <c:pt idx="10">
                  <c:v>0.45999999999999996</c:v>
                </c:pt>
                <c:pt idx="11">
                  <c:v>0.42</c:v>
                </c:pt>
                <c:pt idx="12">
                  <c:v>0.37999999999999995</c:v>
                </c:pt>
                <c:pt idx="13">
                  <c:v>0.45999999999999996</c:v>
                </c:pt>
                <c:pt idx="14">
                  <c:v>0.36</c:v>
                </c:pt>
                <c:pt idx="15">
                  <c:v>0.04</c:v>
                </c:pt>
                <c:pt idx="16">
                  <c:v>0.32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8-4463-AFD9-3829F95D0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908432"/>
        <c:axId val="961178240"/>
      </c:lineChart>
      <c:catAx>
        <c:axId val="125890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1178240"/>
        <c:crosses val="autoZero"/>
        <c:auto val="1"/>
        <c:lblAlgn val="ctr"/>
        <c:lblOffset val="100"/>
        <c:noMultiLvlLbl val="0"/>
      </c:catAx>
      <c:valAx>
        <c:axId val="9611782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5890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[GD-F30.xlsx]DATOS!TablaDinámica3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ESTADOS DE ASPECTOS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DA692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EC917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3BEB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B75725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B75725"/>
          </a:solidFill>
          <a:ln>
            <a:noFill/>
          </a:ln>
          <a:effectLst/>
        </c:spPr>
      </c:pivotFmt>
      <c:pivotFmt>
        <c:idx val="11"/>
        <c:spPr>
          <a:solidFill>
            <a:srgbClr val="DA692E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EC917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F3BEB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B75725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6"/>
        <c:spPr>
          <a:solidFill>
            <a:srgbClr val="DA692E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  <a:softEdge rad="0"/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EC9172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F3BEB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 w="28575" cap="rnd">
            <a:solidFill>
              <a:schemeClr val="accent2"/>
            </a:solidFill>
            <a:round/>
          </a:ln>
          <a:effectLst/>
        </c:spPr>
        <c:marker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>
                <a:tint val="58000"/>
              </a:schemeClr>
            </a:solidFill>
            <a:ln w="9525">
              <a:solidFill>
                <a:schemeClr val="accent2">
                  <a:tint val="58000"/>
                </a:schemeClr>
              </a:solidFill>
            </a:ln>
            <a:effectLst/>
          </c:spPr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2"/>
        <c:spPr>
          <a:solidFill>
            <a:schemeClr val="accent2"/>
          </a:solid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solidFill>
              <a:schemeClr val="lt1"/>
            </a:solidFill>
            <a:ln>
              <a:solidFill>
                <a:schemeClr val="dk1">
                  <a:lumMod val="25000"/>
                  <a:lumOff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ound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3"/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DATOS!$I$2</c:f>
              <c:strCache>
                <c:ptCount val="1"/>
                <c:pt idx="0">
                  <c:v>Suma de CUMPLE</c:v>
                </c:pt>
              </c:strCache>
            </c:strRef>
          </c:tx>
          <c:spPr>
            <a:solidFill>
              <a:srgbClr val="DA692E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  <a:softEdge rad="0"/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30-4B61-99F0-44178A03EA62}"/>
              </c:ext>
            </c:extLst>
          </c:dPt>
          <c:cat>
            <c:strRef>
              <c:f>DATOS!$H$3:$H$12</c:f>
              <c:strCache>
                <c:ptCount val="9"/>
                <c:pt idx="0">
                  <c:v>CLASIFICACIÓN</c:v>
                </c:pt>
                <c:pt idx="1">
                  <c:v>ORDENACIÓN</c:v>
                </c:pt>
                <c:pt idx="2">
                  <c:v>DESCRIPCIÓN</c:v>
                </c:pt>
                <c:pt idx="3">
                  <c:v>TRANSFERENCIAS</c:v>
                </c:pt>
                <c:pt idx="4">
                  <c:v>UBICACIÓN</c:v>
                </c:pt>
                <c:pt idx="5">
                  <c:v>ESTRUCTURALES</c:v>
                </c:pt>
                <c:pt idx="6">
                  <c:v>MANTENIMIENTO</c:v>
                </c:pt>
                <c:pt idx="7">
                  <c:v>TECNOLOGICO</c:v>
                </c:pt>
                <c:pt idx="8">
                  <c:v>CERO PAPEL</c:v>
                </c:pt>
              </c:strCache>
            </c:strRef>
          </c:cat>
          <c:val>
            <c:numRef>
              <c:f>DATOS!$I$3:$I$12</c:f>
              <c:numCache>
                <c:formatCode>General</c:formatCode>
                <c:ptCount val="9"/>
                <c:pt idx="0">
                  <c:v>14</c:v>
                </c:pt>
                <c:pt idx="1">
                  <c:v>30</c:v>
                </c:pt>
                <c:pt idx="2">
                  <c:v>10</c:v>
                </c:pt>
                <c:pt idx="3">
                  <c:v>10</c:v>
                </c:pt>
                <c:pt idx="4">
                  <c:v>17</c:v>
                </c:pt>
                <c:pt idx="5">
                  <c:v>31</c:v>
                </c:pt>
                <c:pt idx="6">
                  <c:v>15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0-4B61-99F0-44178A03EA62}"/>
            </c:ext>
          </c:extLst>
        </c:ser>
        <c:ser>
          <c:idx val="1"/>
          <c:order val="1"/>
          <c:tx>
            <c:strRef>
              <c:f>DATOS!$J$2</c:f>
              <c:strCache>
                <c:ptCount val="1"/>
                <c:pt idx="0">
                  <c:v>Suma de CUMPLE PARCIALMENTE</c:v>
                </c:pt>
              </c:strCache>
            </c:strRef>
          </c:tx>
          <c:spPr>
            <a:solidFill>
              <a:srgbClr val="EC9172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DATOS!$H$3:$H$12</c:f>
              <c:strCache>
                <c:ptCount val="9"/>
                <c:pt idx="0">
                  <c:v>CLASIFICACIÓN</c:v>
                </c:pt>
                <c:pt idx="1">
                  <c:v>ORDENACIÓN</c:v>
                </c:pt>
                <c:pt idx="2">
                  <c:v>DESCRIPCIÓN</c:v>
                </c:pt>
                <c:pt idx="3">
                  <c:v>TRANSFERENCIAS</c:v>
                </c:pt>
                <c:pt idx="4">
                  <c:v>UBICACIÓN</c:v>
                </c:pt>
                <c:pt idx="5">
                  <c:v>ESTRUCTURALES</c:v>
                </c:pt>
                <c:pt idx="6">
                  <c:v>MANTENIMIENTO</c:v>
                </c:pt>
                <c:pt idx="7">
                  <c:v>TECNOLOGICO</c:v>
                </c:pt>
                <c:pt idx="8">
                  <c:v>CERO PAPEL</c:v>
                </c:pt>
              </c:strCache>
            </c:strRef>
          </c:cat>
          <c:val>
            <c:numRef>
              <c:f>DATOS!$J$3:$J$12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0-4B61-99F0-44178A03EA62}"/>
            </c:ext>
          </c:extLst>
        </c:ser>
        <c:ser>
          <c:idx val="2"/>
          <c:order val="2"/>
          <c:tx>
            <c:strRef>
              <c:f>DATOS!$K$2</c:f>
              <c:strCache>
                <c:ptCount val="1"/>
                <c:pt idx="0">
                  <c:v>Suma de NO CUMPLE</c:v>
                </c:pt>
              </c:strCache>
            </c:strRef>
          </c:tx>
          <c:spPr>
            <a:solidFill>
              <a:srgbClr val="F3BEB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DATOS!$H$3:$H$12</c:f>
              <c:strCache>
                <c:ptCount val="9"/>
                <c:pt idx="0">
                  <c:v>CLASIFICACIÓN</c:v>
                </c:pt>
                <c:pt idx="1">
                  <c:v>ORDENACIÓN</c:v>
                </c:pt>
                <c:pt idx="2">
                  <c:v>DESCRIPCIÓN</c:v>
                </c:pt>
                <c:pt idx="3">
                  <c:v>TRANSFERENCIAS</c:v>
                </c:pt>
                <c:pt idx="4">
                  <c:v>UBICACIÓN</c:v>
                </c:pt>
                <c:pt idx="5">
                  <c:v>ESTRUCTURALES</c:v>
                </c:pt>
                <c:pt idx="6">
                  <c:v>MANTENIMIENTO</c:v>
                </c:pt>
                <c:pt idx="7">
                  <c:v>TECNOLOGICO</c:v>
                </c:pt>
                <c:pt idx="8">
                  <c:v>CERO PAPEL</c:v>
                </c:pt>
              </c:strCache>
            </c:strRef>
          </c:cat>
          <c:val>
            <c:numRef>
              <c:f>DATOS!$K$3:$K$12</c:f>
              <c:numCache>
                <c:formatCode>General</c:formatCode>
                <c:ptCount val="9"/>
                <c:pt idx="0">
                  <c:v>34</c:v>
                </c:pt>
                <c:pt idx="1">
                  <c:v>49</c:v>
                </c:pt>
                <c:pt idx="2">
                  <c:v>21</c:v>
                </c:pt>
                <c:pt idx="3">
                  <c:v>20</c:v>
                </c:pt>
                <c:pt idx="4">
                  <c:v>13</c:v>
                </c:pt>
                <c:pt idx="5">
                  <c:v>30</c:v>
                </c:pt>
                <c:pt idx="6">
                  <c:v>13</c:v>
                </c:pt>
                <c:pt idx="7">
                  <c:v>31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30-4B61-99F0-44178A0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71772416"/>
        <c:axId val="1010024032"/>
      </c:barChart>
      <c:lineChart>
        <c:grouping val="standard"/>
        <c:varyColors val="0"/>
        <c:ser>
          <c:idx val="3"/>
          <c:order val="3"/>
          <c:tx>
            <c:strRef>
              <c:f>DATOS!$L$2</c:f>
              <c:strCache>
                <c:ptCount val="1"/>
                <c:pt idx="0">
                  <c:v>Suma de CALIFICACIÓN ASPECTOS</c:v>
                </c:pt>
              </c:strCache>
            </c:strRef>
          </c:tx>
          <c:spPr>
            <a:ln w="28575" cap="rnd">
              <a:solidFill>
                <a:schemeClr val="accent2">
                  <a:tint val="5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58000"/>
                </a:schemeClr>
              </a:solidFill>
              <a:ln w="9525">
                <a:solidFill>
                  <a:schemeClr val="accent2">
                    <a:tint val="58000"/>
                  </a:schemeClr>
                </a:solidFill>
              </a:ln>
              <a:effectLst/>
            </c:spPr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DATOS!$H$3:$H$12</c:f>
              <c:strCache>
                <c:ptCount val="9"/>
                <c:pt idx="0">
                  <c:v>CLASIFICACIÓN</c:v>
                </c:pt>
                <c:pt idx="1">
                  <c:v>ORDENACIÓN</c:v>
                </c:pt>
                <c:pt idx="2">
                  <c:v>DESCRIPCIÓN</c:v>
                </c:pt>
                <c:pt idx="3">
                  <c:v>TRANSFERENCIAS</c:v>
                </c:pt>
                <c:pt idx="4">
                  <c:v>UBICACIÓN</c:v>
                </c:pt>
                <c:pt idx="5">
                  <c:v>ESTRUCTURALES</c:v>
                </c:pt>
                <c:pt idx="6">
                  <c:v>MANTENIMIENTO</c:v>
                </c:pt>
                <c:pt idx="7">
                  <c:v>TECNOLOGICO</c:v>
                </c:pt>
                <c:pt idx="8">
                  <c:v>CERO PAPEL</c:v>
                </c:pt>
              </c:strCache>
            </c:strRef>
          </c:cat>
          <c:val>
            <c:numRef>
              <c:f>DATOS!$L$3:$L$12</c:f>
              <c:numCache>
                <c:formatCode>0%</c:formatCode>
                <c:ptCount val="9"/>
                <c:pt idx="0">
                  <c:v>5.666666666666667</c:v>
                </c:pt>
                <c:pt idx="1">
                  <c:v>7.1000000000000023</c:v>
                </c:pt>
                <c:pt idx="2">
                  <c:v>6.25</c:v>
                </c:pt>
                <c:pt idx="3">
                  <c:v>6.5</c:v>
                </c:pt>
                <c:pt idx="4">
                  <c:v>10</c:v>
                </c:pt>
                <c:pt idx="5">
                  <c:v>9.125</c:v>
                </c:pt>
                <c:pt idx="6">
                  <c:v>8.0833333333333321</c:v>
                </c:pt>
                <c:pt idx="7">
                  <c:v>6.4999999999999991</c:v>
                </c:pt>
                <c:pt idx="8">
                  <c:v>4.4166666666666661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1F-4B48-8D24-F01602C5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772416"/>
        <c:axId val="1010024032"/>
      </c:lineChart>
      <c:catAx>
        <c:axId val="4717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0024032"/>
        <c:crosses val="autoZero"/>
        <c:auto val="1"/>
        <c:lblAlgn val="ctr"/>
        <c:lblOffset val="100"/>
        <c:noMultiLvlLbl val="0"/>
      </c:catAx>
      <c:valAx>
        <c:axId val="1010024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77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[GD-F30.xlsx]DATOS!TablaDinámica2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3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3"/>
          </a:solidFill>
          <a:ln w="19050">
            <a:solidFill>
              <a:schemeClr val="lt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3">
              <a:shade val="65000"/>
            </a:schemeClr>
          </a:solidFill>
          <a:ln w="19050">
            <a:solidFill>
              <a:schemeClr val="lt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7"/>
        <c:spPr>
          <a:solidFill>
            <a:schemeClr val="accent3"/>
          </a:solidFill>
          <a:ln w="19050">
            <a:solidFill>
              <a:schemeClr val="lt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1.6192497773531555E-2"/>
              <c:y val="4.0213232158764517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3">
              <a:tint val="65000"/>
            </a:schemeClr>
          </a:solidFill>
          <a:ln w="19050">
            <a:solidFill>
              <a:schemeClr val="lt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1.6192497773531555E-2"/>
              <c:y val="-4.0957448499245981E-17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DATOS!$O$2</c:f>
              <c:strCache>
                <c:ptCount val="1"/>
                <c:pt idx="0">
                  <c:v>Total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3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E-4EE0-A980-6E8BAC3F2B8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E-4EE0-A980-6E8BAC3F2B8B}"/>
              </c:ext>
            </c:extLst>
          </c:dPt>
          <c:dPt>
            <c:idx val="2"/>
            <c:bubble3D val="0"/>
            <c:spPr>
              <a:solidFill>
                <a:schemeClr val="accent3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E-4EE0-A980-6E8BAC3F2B8B}"/>
              </c:ext>
            </c:extLst>
          </c:dPt>
          <c:dLbls>
            <c:dLbl>
              <c:idx val="1"/>
              <c:layout>
                <c:manualLayout>
                  <c:x val="-1.6192497773531555E-2"/>
                  <c:y val="4.0213232158764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E-4EE0-A980-6E8BAC3F2B8B}"/>
                </c:ext>
              </c:extLst>
            </c:dLbl>
            <c:dLbl>
              <c:idx val="2"/>
              <c:layout>
                <c:manualLayout>
                  <c:x val="-1.6192497773531555E-2"/>
                  <c:y val="-4.0957448499245981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E-4EE0-A980-6E8BAC3F2B8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DATOS!$N$3:$N$6</c:f>
              <c:strCache>
                <c:ptCount val="3"/>
                <c:pt idx="0">
                  <c:v>CUMPLE</c:v>
                </c:pt>
                <c:pt idx="1">
                  <c:v>CUMPLE PARCIALMENTE</c:v>
                </c:pt>
                <c:pt idx="2">
                  <c:v>NO CUMPLE</c:v>
                </c:pt>
              </c:strCache>
            </c:strRef>
          </c:cat>
          <c:val>
            <c:numRef>
              <c:f>DATOS!$O$3:$O$6</c:f>
              <c:numCache>
                <c:formatCode>General</c:formatCode>
                <c:ptCount val="3"/>
                <c:pt idx="0">
                  <c:v>142</c:v>
                </c:pt>
                <c:pt idx="1">
                  <c:v>79</c:v>
                </c:pt>
                <c:pt idx="2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DE-4EE0-A980-6E8BAC3F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0</xdr:row>
      <xdr:rowOff>172720</xdr:rowOff>
    </xdr:from>
    <xdr:to>
      <xdr:col>10</xdr:col>
      <xdr:colOff>386080</xdr:colOff>
      <xdr:row>0</xdr:row>
      <xdr:rowOff>980440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12957BB4-E9D6-4E5F-AF8F-25EC948B06F4}"/>
            </a:ext>
          </a:extLst>
        </xdr:cNvPr>
        <xdr:cNvGrpSpPr/>
      </xdr:nvGrpSpPr>
      <xdr:grpSpPr>
        <a:xfrm>
          <a:off x="397510" y="172720"/>
          <a:ext cx="7494270" cy="807720"/>
          <a:chOff x="0" y="0"/>
          <a:chExt cx="6714082" cy="807996"/>
        </a:xfrm>
      </xdr:grpSpPr>
      <xdr:sp macro="" textlink="">
        <xdr:nvSpPr>
          <xdr:cNvPr id="11" name="Rectángulo: esquinas redondeadas 10">
            <a:extLst>
              <a:ext uri="{FF2B5EF4-FFF2-40B4-BE49-F238E27FC236}">
                <a16:creationId xmlns:a16="http://schemas.microsoft.com/office/drawing/2014/main" id="{3228B6A9-B85F-F442-C25B-1B1A7D9336C7}"/>
              </a:ext>
            </a:extLst>
          </xdr:cNvPr>
          <xdr:cNvSpPr/>
        </xdr:nvSpPr>
        <xdr:spPr>
          <a:xfrm>
            <a:off x="2174351" y="148914"/>
            <a:ext cx="4539731" cy="517799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  <a:effectLst>
            <a:innerShdw blurRad="63500" dist="50800" dir="27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s-CO" sz="12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DATOS</a:t>
            </a:r>
            <a:r>
              <a:rPr lang="es-CO" sz="1200" b="1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DEL DIAGNOSTICO DE ARCHIVOS DE GESTIÓN</a:t>
            </a:r>
          </a:p>
          <a:p>
            <a:pPr algn="l"/>
            <a:r>
              <a:rPr lang="es-CO" sz="1200" b="0" i="1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Programa de Gestión Documental [PGD]</a:t>
            </a:r>
            <a:endParaRPr lang="es-CO" sz="1200" b="0" i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Rectángulo: esquinas redondeadas 11">
            <a:extLst>
              <a:ext uri="{FF2B5EF4-FFF2-40B4-BE49-F238E27FC236}">
                <a16:creationId xmlns:a16="http://schemas.microsoft.com/office/drawing/2014/main" id="{CA5DE0E1-6F54-DE62-07B7-D22D323B366C}"/>
              </a:ext>
            </a:extLst>
          </xdr:cNvPr>
          <xdr:cNvSpPr/>
        </xdr:nvSpPr>
        <xdr:spPr>
          <a:xfrm>
            <a:off x="0" y="0"/>
            <a:ext cx="2206882" cy="807996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s-CO" sz="1100"/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BB43A1B-30B2-9ACE-8967-B3E47CAFE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453" y="97230"/>
            <a:ext cx="1958700" cy="622297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19052</xdr:colOff>
      <xdr:row>17</xdr:row>
      <xdr:rowOff>15239</xdr:rowOff>
    </xdr:from>
    <xdr:to>
      <xdr:col>20</xdr:col>
      <xdr:colOff>773723</xdr:colOff>
      <xdr:row>32</xdr:row>
      <xdr:rowOff>8644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161741-6EB5-410F-B778-3ABAADB39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2758</xdr:colOff>
      <xdr:row>1</xdr:row>
      <xdr:rowOff>30845</xdr:rowOff>
    </xdr:from>
    <xdr:to>
      <xdr:col>16</xdr:col>
      <xdr:colOff>208642</xdr:colOff>
      <xdr:row>17</xdr:row>
      <xdr:rowOff>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AA16AE3-884F-45CC-B95E-7543C2BC8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235857</xdr:colOff>
      <xdr:row>1</xdr:row>
      <xdr:rowOff>15533</xdr:rowOff>
    </xdr:from>
    <xdr:to>
      <xdr:col>20</xdr:col>
      <xdr:colOff>781050</xdr:colOff>
      <xdr:row>16</xdr:row>
      <xdr:rowOff>168469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95569C-2C6E-4CC8-8EF4-128679B91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21772</xdr:colOff>
      <xdr:row>1</xdr:row>
      <xdr:rowOff>27215</xdr:rowOff>
    </xdr:from>
    <xdr:to>
      <xdr:col>3</xdr:col>
      <xdr:colOff>779960</xdr:colOff>
      <xdr:row>32</xdr:row>
      <xdr:rowOff>15240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ÁREAS2">
              <a:extLst>
                <a:ext uri="{FF2B5EF4-FFF2-40B4-BE49-F238E27FC236}">
                  <a16:creationId xmlns:a16="http://schemas.microsoft.com/office/drawing/2014/main" id="{E25A5075-C59A-97E3-3F17-10F95E3E44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ÁREAS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5513" y="1022297"/>
              <a:ext cx="2339786" cy="55385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80683</xdr:colOff>
      <xdr:row>0</xdr:row>
      <xdr:rowOff>116542</xdr:rowOff>
    </xdr:from>
    <xdr:to>
      <xdr:col>9</xdr:col>
      <xdr:colOff>190650</xdr:colOff>
      <xdr:row>0</xdr:row>
      <xdr:rowOff>924262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8413B2A7-2982-4BB1-A492-56762D5F15BC}"/>
            </a:ext>
          </a:extLst>
        </xdr:cNvPr>
        <xdr:cNvGrpSpPr/>
      </xdr:nvGrpSpPr>
      <xdr:grpSpPr>
        <a:xfrm>
          <a:off x="662766" y="116542"/>
          <a:ext cx="6580920" cy="807720"/>
          <a:chOff x="0" y="0"/>
          <a:chExt cx="6714082" cy="807996"/>
        </a:xfrm>
      </xdr:grpSpPr>
      <xdr:sp macro="" textlink="">
        <xdr:nvSpPr>
          <xdr:cNvPr id="11" name="Rectángulo: esquinas redondeadas 10">
            <a:extLst>
              <a:ext uri="{FF2B5EF4-FFF2-40B4-BE49-F238E27FC236}">
                <a16:creationId xmlns:a16="http://schemas.microsoft.com/office/drawing/2014/main" id="{57D722D9-EB78-9D29-203A-7D9B79E280ED}"/>
              </a:ext>
            </a:extLst>
          </xdr:cNvPr>
          <xdr:cNvSpPr/>
        </xdr:nvSpPr>
        <xdr:spPr>
          <a:xfrm>
            <a:off x="2174351" y="148914"/>
            <a:ext cx="4539731" cy="517799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  <a:effectLst>
            <a:innerShdw blurRad="63500" dist="50800" dir="27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s-CO" sz="12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RESPORTES</a:t>
            </a:r>
            <a:r>
              <a:rPr lang="es-CO" sz="1200" b="1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DEL DIAGNOSTICO</a:t>
            </a:r>
          </a:p>
          <a:p>
            <a:pPr algn="l"/>
            <a:r>
              <a:rPr lang="es-CO" sz="1200" b="0" i="1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Programa de Gestión Documental [PGD]</a:t>
            </a:r>
            <a:endParaRPr lang="es-CO" sz="1200" b="0" i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Rectángulo: esquinas redondeadas 11">
            <a:extLst>
              <a:ext uri="{FF2B5EF4-FFF2-40B4-BE49-F238E27FC236}">
                <a16:creationId xmlns:a16="http://schemas.microsoft.com/office/drawing/2014/main" id="{371A079B-D83B-8636-AFC5-071E8F5CE72C}"/>
              </a:ext>
            </a:extLst>
          </xdr:cNvPr>
          <xdr:cNvSpPr/>
        </xdr:nvSpPr>
        <xdr:spPr>
          <a:xfrm>
            <a:off x="0" y="0"/>
            <a:ext cx="2206882" cy="807996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s-CO" sz="1100"/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07500D3-38E0-C850-5F9E-6E88AF3E9C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453" y="97230"/>
            <a:ext cx="1958700" cy="622297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STION DOCUMENTAL" refreshedDate="45878.884814467594" createdVersion="8" refreshedVersion="8" minRefreshableVersion="3" recordCount="450" xr:uid="{218EC379-659E-4053-A551-DCD2AB42B5D8}">
  <cacheSource type="worksheet">
    <worksheetSource name="Tabla1"/>
  </cacheSource>
  <cacheFields count="12">
    <cacheField name="ÁREAS" numFmtId="0">
      <sharedItems count="18">
        <s v="GERENCIA "/>
        <s v="SECRETARIA GENERAL "/>
        <s v="OFICINA ASESORA DE CONTROL INTERNO "/>
        <s v="OFICINA ASESORA COMUNICACIONES "/>
        <s v="OFICINA ASESORA DE ASUNTOS JURIDICOS Y CONTRATACIÓN "/>
        <s v="OFICINA ASESORA DE PLANEACIÓN ESTRATEGICA Y GESTIÓN REGULATORIA "/>
        <s v="SUBGERENCIA CORPORATIVA "/>
        <s v="DIRECCIÓN CAPITAL HUMANO "/>
        <s v="DIRECCIÓN ADMINISTRATIVA Y FINANCIERA "/>
        <s v="SUBGERENCIA GESTIÓN COMERCIAL Y SERVICIO AL CIUDADANO "/>
        <s v="SUBGERENCIA DE PROYECYOS Y SOSTENIBILIDAD "/>
        <s v="SUBGERENCIA OPERACIONES DE OTROS SERVICIOS "/>
        <s v="DIRECCIÓN DE ASEO Y APROVECHAMIENTO "/>
        <s v="DIRECCIÓN ACTIVIDADES COMPLEMENTARIAS Y SERVICIOS NO REGULADOS "/>
        <s v="SUBGERENCIA ACUEDUCTO Y ALCANTARILLADO "/>
        <s v="DIRECCIÓN DE ACUEDUCTO "/>
        <s v="DIRECCIÓN DE ALCANTARILLADO "/>
        <s v="DIRECCIÓN DE OPERACIONES "/>
      </sharedItems>
    </cacheField>
    <cacheField name="ÁREAS2" numFmtId="0">
      <sharedItems count="23">
        <s v="GER"/>
        <s v="SG"/>
        <s v="OACI"/>
        <s v="OAC"/>
        <s v="OAJC"/>
        <s v="OAPER"/>
        <s v="SGCORP"/>
        <s v="DCH"/>
        <s v="DAF"/>
        <s v="SGCSC"/>
        <s v="SGPS"/>
        <s v="SGOOS"/>
        <s v="DAA"/>
        <s v="DACSNR"/>
        <s v="SGAA"/>
        <s v="DAQ"/>
        <s v="DAL"/>
        <s v="DOP"/>
        <s v="DIRECCIÓN CAPITAL HUMANO " u="1"/>
        <s v="No_existe" u="1"/>
        <s v="DIRECCIÓN DE OPERACIONES " u="1"/>
        <s v="DEA" u="1"/>
        <s v="OFICINA ASESORA DE PLANEACIÓN ESTRATEGICA Y GESTIÓN REGULATORIA " u="1"/>
      </sharedItems>
    </cacheField>
    <cacheField name="ASPECTOS" numFmtId="0">
      <sharedItems containsBlank="1" count="10">
        <s v="CLASIFICACIÓN"/>
        <s v="ORDENACIÓN"/>
        <s v="DESCRIPCIÓN"/>
        <s v="TECNOLOGICO"/>
        <s v="CERO PAPEL"/>
        <s v="TRANSFERENCIAS"/>
        <s v="UBICACIÓN"/>
        <s v="ESTRUCTURALES"/>
        <s v="MANTENIMIENTO"/>
        <m u="1"/>
      </sharedItems>
    </cacheField>
    <cacheField name="CRITERIOS" numFmtId="0">
      <sharedItems/>
    </cacheField>
    <cacheField name="ESTADOS" numFmtId="0">
      <sharedItems containsBlank="1" count="5">
        <s v="CUMPLE"/>
        <s v="CUMPLE PARCIALMENTE"/>
        <s v="NO CUMPLE"/>
        <m u="1"/>
        <s v="NA" u="1"/>
      </sharedItems>
    </cacheField>
    <cacheField name="CUMPLE" numFmtId="2">
      <sharedItems containsSemiMixedTypes="0" containsString="0" containsNumber="1" containsInteger="1" minValue="0" maxValue="1"/>
    </cacheField>
    <cacheField name="CUMPLE PARCIALMENTE" numFmtId="2">
      <sharedItems containsSemiMixedTypes="0" containsString="0" containsNumber="1" containsInteger="1" minValue="0" maxValue="1"/>
    </cacheField>
    <cacheField name="NO CUMPLE" numFmtId="2">
      <sharedItems containsSemiMixedTypes="0" containsString="0" containsNumber="1" containsInteger="1" minValue="0" maxValue="1"/>
    </cacheField>
    <cacheField name="NA" numFmtId="2">
      <sharedItems containsSemiMixedTypes="0" containsString="0" containsNumber="1" containsInteger="1" minValue="0" maxValue="0"/>
    </cacheField>
    <cacheField name="CALIFICACIÓN" numFmtId="9">
      <sharedItems containsSemiMixedTypes="0" containsString="0" containsNumber="1" minValue="0" maxValue="0.04"/>
    </cacheField>
    <cacheField name="CALIFICACIÓN ASPECTOS" numFmtId="9">
      <sharedItems containsSemiMixedTypes="0" containsString="0" containsNumber="1" minValue="0" maxValue="0.5"/>
    </cacheField>
    <cacheField name="ACCIONES DE MEJOR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38713370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0">
  <r>
    <x v="0"/>
    <x v="0"/>
    <x v="0"/>
    <s v="¿La información está agrupada conforme al Cuadro de Clasificación Documental (CCD)?"/>
    <x v="0"/>
    <n v="1"/>
    <n v="0"/>
    <n v="0"/>
    <n v="0"/>
    <n v="0.04"/>
    <n v="0.33333333333333331"/>
    <m/>
  </r>
  <r>
    <x v="0"/>
    <x v="0"/>
    <x v="0"/>
    <s v="¿Todos los documentos están correctamente vinculados a las unidades documentales correspondientes, sin utilizar denominaciones genéricas como “documentos varios” o “comunicaciones recibidas/enviadas”?"/>
    <x v="0"/>
    <n v="1"/>
    <n v="0"/>
    <n v="0"/>
    <n v="0"/>
    <n v="0.04"/>
    <n v="0.33333333333333331"/>
    <m/>
  </r>
  <r>
    <x v="0"/>
    <x v="0"/>
    <x v="0"/>
    <s v="¿Los correos electrónicos, como parte de una función o procedimiento, están clasificados y archivados digitalmente en su respectiva serie documental?"/>
    <x v="0"/>
    <n v="1"/>
    <n v="0"/>
    <n v="0"/>
    <n v="0"/>
    <n v="0.04"/>
    <n v="0.33333333333333331"/>
    <m/>
  </r>
  <r>
    <x v="0"/>
    <x v="0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0"/>
    <x v="0"/>
    <x v="1"/>
    <s v="¿Los documentos están ubicados dentro de las carpetas respetando el principio de orden original?"/>
    <x v="0"/>
    <n v="1"/>
    <n v="0"/>
    <n v="0"/>
    <n v="0"/>
    <n v="0.04"/>
    <n v="0.2"/>
    <m/>
  </r>
  <r>
    <x v="0"/>
    <x v="0"/>
    <x v="1"/>
    <s v="¿Los documentos están libres de elementos metálicos? (ganchos, clips, grapas, etc)"/>
    <x v="0"/>
    <n v="1"/>
    <n v="0"/>
    <n v="0"/>
    <n v="0"/>
    <n v="0.04"/>
    <n v="0.2"/>
    <m/>
  </r>
  <r>
    <x v="0"/>
    <x v="0"/>
    <x v="1"/>
    <s v="¿Los expedientes están foliados correctamente?"/>
    <x v="0"/>
    <n v="1"/>
    <n v="0"/>
    <n v="0"/>
    <n v="0"/>
    <n v="0.04"/>
    <n v="0.2"/>
    <m/>
  </r>
  <r>
    <x v="0"/>
    <x v="0"/>
    <x v="1"/>
    <s v="¿Los documentos están almacenados en unidades de conservación adecuadas?"/>
    <x v="0"/>
    <n v="1"/>
    <n v="0"/>
    <n v="0"/>
    <n v="0"/>
    <n v="0.04"/>
    <n v="0.2"/>
    <m/>
  </r>
  <r>
    <x v="0"/>
    <x v="0"/>
    <x v="2"/>
    <s v="¿Las unidades documentales están debidamente identificadas con sus respectivos rótulos?"/>
    <x v="0"/>
    <n v="1"/>
    <n v="0"/>
    <n v="0"/>
    <n v="0"/>
    <n v="0.04"/>
    <n v="0.5"/>
    <m/>
  </r>
  <r>
    <x v="0"/>
    <x v="0"/>
    <x v="2"/>
    <s v="¿Cuentan con un inventario documental del archivo de gestión del área?"/>
    <x v="0"/>
    <n v="1"/>
    <n v="0"/>
    <n v="0"/>
    <n v="0"/>
    <n v="0.04"/>
    <n v="0.5"/>
    <m/>
  </r>
  <r>
    <x v="0"/>
    <x v="0"/>
    <x v="3"/>
    <s v="¿Cuentan con los expedientes digitalizados?"/>
    <x v="1"/>
    <n v="0"/>
    <n v="1"/>
    <n v="0"/>
    <n v="0"/>
    <n v="0.02"/>
    <n v="0.16666666666666666"/>
    <m/>
  </r>
  <r>
    <x v="0"/>
    <x v="0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0"/>
    <x v="0"/>
    <x v="3"/>
    <s v="¿La información digitalizada está clasificada conforme al Cuadro de Clasificación Documental (CCD)?"/>
    <x v="2"/>
    <n v="0"/>
    <n v="0"/>
    <n v="1"/>
    <n v="0"/>
    <n v="0"/>
    <n v="0"/>
    <m/>
  </r>
  <r>
    <x v="0"/>
    <x v="0"/>
    <x v="4"/>
    <s v="¿Fotocopian e imprimen a doble cara del papel?"/>
    <x v="1"/>
    <n v="0"/>
    <n v="1"/>
    <n v="0"/>
    <n v="0"/>
    <n v="0.02"/>
    <n v="0.25"/>
    <m/>
  </r>
  <r>
    <x v="0"/>
    <x v="0"/>
    <x v="4"/>
    <s v="¿Tienen punto de reciclaje exclusivamente para el papel?"/>
    <x v="2"/>
    <n v="0"/>
    <n v="0"/>
    <n v="1"/>
    <n v="0"/>
    <n v="0"/>
    <n v="0"/>
    <m/>
  </r>
  <r>
    <x v="0"/>
    <x v="0"/>
    <x v="5"/>
    <s v="¿Existen unidades documentales o expedientes que no se consultan en el archivo de gestión?"/>
    <x v="2"/>
    <n v="0"/>
    <n v="0"/>
    <n v="1"/>
    <n v="0"/>
    <n v="0"/>
    <n v="0"/>
    <m/>
  </r>
  <r>
    <x v="0"/>
    <x v="0"/>
    <x v="5"/>
    <s v="¿Se han transferido al archivo central únicamente las unidades documentales o expedientes que han agotado su trámite en la oficina productora indistintamente de su soporte (fisico / electrónico)?"/>
    <x v="1"/>
    <n v="0"/>
    <n v="1"/>
    <n v="0"/>
    <n v="0"/>
    <n v="0.02"/>
    <n v="0.25"/>
    <m/>
  </r>
  <r>
    <x v="0"/>
    <x v="0"/>
    <x v="6"/>
    <s v="¿Se prevé espacio suficiente para albergar la documentación agrupada y su crecimiento natural?"/>
    <x v="0"/>
    <n v="1"/>
    <n v="0"/>
    <n v="0"/>
    <n v="0"/>
    <n v="0.04"/>
    <n v="0.5"/>
    <m/>
  </r>
  <r>
    <x v="0"/>
    <x v="0"/>
    <x v="6"/>
    <s v="¿Las condiciones del lugar de almacenamiento evitan riesgos eléctricos, de humedad o inundación?"/>
    <x v="0"/>
    <n v="1"/>
    <n v="0"/>
    <n v="0"/>
    <n v="0"/>
    <n v="0.04"/>
    <n v="0.5"/>
    <m/>
  </r>
  <r>
    <x v="0"/>
    <x v="0"/>
    <x v="7"/>
    <s v="¿Se cuenta con mobiliario adecuado para el archivo de gestión?"/>
    <x v="0"/>
    <n v="1"/>
    <n v="0"/>
    <n v="0"/>
    <n v="0"/>
    <n v="0.04"/>
    <n v="0.25"/>
    <m/>
  </r>
  <r>
    <x v="0"/>
    <x v="0"/>
    <x v="7"/>
    <s v="¿El lugar destinado al almacenamiento de archivos cuenta con climatización?"/>
    <x v="0"/>
    <n v="1"/>
    <n v="0"/>
    <n v="0"/>
    <n v="0"/>
    <n v="0.04"/>
    <n v="0.25"/>
    <m/>
  </r>
  <r>
    <x v="0"/>
    <x v="0"/>
    <x v="7"/>
    <s v="¿Cuentan con controles de acceso a lugar destinado al archivo de gestión?"/>
    <x v="0"/>
    <n v="1"/>
    <n v="0"/>
    <n v="0"/>
    <n v="0"/>
    <n v="0.04"/>
    <n v="0.25"/>
    <m/>
  </r>
  <r>
    <x v="0"/>
    <x v="0"/>
    <x v="7"/>
    <s v="¿Se cuenta con extintores de CO₂ o Solkaflam cerca del archivo?"/>
    <x v="0"/>
    <n v="1"/>
    <n v="0"/>
    <n v="0"/>
    <n v="0"/>
    <n v="0.04"/>
    <n v="0.25"/>
    <m/>
  </r>
  <r>
    <x v="0"/>
    <x v="0"/>
    <x v="8"/>
    <s v="¿Se realizan limpiezas periódicas en el lugar destinado al almacenamiento de archivos?"/>
    <x v="0"/>
    <n v="1"/>
    <n v="0"/>
    <n v="0"/>
    <n v="0"/>
    <n v="0.04"/>
    <n v="0.5"/>
    <m/>
  </r>
  <r>
    <x v="0"/>
    <x v="0"/>
    <x v="8"/>
    <s v="¿El personal asignado al archivo de gestión cuenta con competencias para su manejo?"/>
    <x v="1"/>
    <n v="0"/>
    <n v="1"/>
    <n v="0"/>
    <n v="0"/>
    <n v="0.02"/>
    <n v="0.16666666666666666"/>
    <m/>
  </r>
  <r>
    <x v="1"/>
    <x v="1"/>
    <x v="0"/>
    <s v="¿La información está agrupada conforme al Cuadro de Clasificación Documental (CCD)?"/>
    <x v="0"/>
    <n v="1"/>
    <n v="0"/>
    <n v="0"/>
    <n v="0"/>
    <n v="0.04"/>
    <n v="0.33333333333333331"/>
    <m/>
  </r>
  <r>
    <x v="1"/>
    <x v="1"/>
    <x v="0"/>
    <s v="¿Todos los documentos están correctamente vinculados a las unidades documentales correspondientes, sin utilizar denominaciones genéricas como “documentos varios” o “comunicaciones recibidas/enviadas”?"/>
    <x v="0"/>
    <n v="1"/>
    <n v="0"/>
    <n v="0"/>
    <n v="0"/>
    <n v="0.04"/>
    <n v="0.33333333333333331"/>
    <m/>
  </r>
  <r>
    <x v="1"/>
    <x v="1"/>
    <x v="0"/>
    <s v="¿Los correos electrónicos, como parte de una función o procedimiento, están clasificados y archivados digitalmente en su respectiva serie documental?"/>
    <x v="0"/>
    <n v="1"/>
    <n v="0"/>
    <n v="0"/>
    <n v="0"/>
    <n v="0.04"/>
    <n v="0.33333333333333331"/>
    <m/>
  </r>
  <r>
    <x v="1"/>
    <x v="1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1"/>
    <x v="1"/>
    <x v="1"/>
    <s v="¿Los documentos están ubicados dentro de las carpetas respetando el principio de orden original?"/>
    <x v="0"/>
    <n v="1"/>
    <n v="0"/>
    <n v="0"/>
    <n v="0"/>
    <n v="0.04"/>
    <n v="0.2"/>
    <m/>
  </r>
  <r>
    <x v="1"/>
    <x v="1"/>
    <x v="1"/>
    <s v="¿Los documentos están libres de elementos metálicos? (ganchos, clips, grapas, etc)"/>
    <x v="0"/>
    <n v="1"/>
    <n v="0"/>
    <n v="0"/>
    <n v="0"/>
    <n v="0.04"/>
    <n v="0.2"/>
    <m/>
  </r>
  <r>
    <x v="1"/>
    <x v="1"/>
    <x v="1"/>
    <s v="¿Los expedientes están foliados correctamente?"/>
    <x v="2"/>
    <n v="0"/>
    <n v="0"/>
    <n v="1"/>
    <n v="0"/>
    <n v="0"/>
    <n v="0"/>
    <m/>
  </r>
  <r>
    <x v="1"/>
    <x v="1"/>
    <x v="1"/>
    <s v="¿Los documentos están almacenados en unidades de conservación adecuadas?"/>
    <x v="1"/>
    <n v="0"/>
    <n v="1"/>
    <n v="0"/>
    <n v="0"/>
    <n v="0.02"/>
    <n v="0.1"/>
    <m/>
  </r>
  <r>
    <x v="1"/>
    <x v="1"/>
    <x v="2"/>
    <s v="¿Las unidades documentales están debidamente identificadas con sus respectivos rótulos?"/>
    <x v="0"/>
    <n v="1"/>
    <n v="0"/>
    <n v="0"/>
    <n v="0"/>
    <n v="0.04"/>
    <n v="0.5"/>
    <m/>
  </r>
  <r>
    <x v="1"/>
    <x v="1"/>
    <x v="2"/>
    <s v="¿Cuentan con un inventario documental del archivo de gestión del área?"/>
    <x v="0"/>
    <n v="1"/>
    <n v="0"/>
    <n v="0"/>
    <n v="0"/>
    <n v="0.04"/>
    <n v="0.5"/>
    <m/>
  </r>
  <r>
    <x v="1"/>
    <x v="1"/>
    <x v="3"/>
    <s v="¿Cuentan con los expedientes digitalizados?"/>
    <x v="1"/>
    <n v="0"/>
    <n v="1"/>
    <n v="0"/>
    <n v="0"/>
    <n v="0.02"/>
    <n v="0.16666666666666666"/>
    <m/>
  </r>
  <r>
    <x v="1"/>
    <x v="1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1"/>
    <x v="1"/>
    <x v="3"/>
    <s v="¿La información digitalizada está clasificada conforme al Cuadro de Clasificación Documental (CCD)?"/>
    <x v="2"/>
    <n v="0"/>
    <n v="0"/>
    <n v="1"/>
    <n v="0"/>
    <n v="0"/>
    <n v="0"/>
    <m/>
  </r>
  <r>
    <x v="1"/>
    <x v="1"/>
    <x v="4"/>
    <s v="¿Fotocopian e imprimen a doble cara del papel?"/>
    <x v="1"/>
    <n v="0"/>
    <n v="1"/>
    <n v="0"/>
    <n v="0"/>
    <n v="0.02"/>
    <n v="0.25"/>
    <m/>
  </r>
  <r>
    <x v="1"/>
    <x v="1"/>
    <x v="4"/>
    <s v="¿Tienen punto de reciclaje exclusivamente para el papel?"/>
    <x v="2"/>
    <n v="0"/>
    <n v="0"/>
    <n v="1"/>
    <n v="0"/>
    <n v="0"/>
    <n v="0"/>
    <m/>
  </r>
  <r>
    <x v="1"/>
    <x v="1"/>
    <x v="5"/>
    <s v="¿Existen unidades documentales o expedientes que no se consultan en el archivo de gestión?"/>
    <x v="2"/>
    <n v="0"/>
    <n v="0"/>
    <n v="1"/>
    <n v="0"/>
    <n v="0"/>
    <n v="0"/>
    <m/>
  </r>
  <r>
    <x v="1"/>
    <x v="1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"/>
    <x v="1"/>
    <x v="6"/>
    <s v="¿Se prevé espacio suficiente para albergar la documentación agrupada y su crecimiento natural?"/>
    <x v="0"/>
    <n v="1"/>
    <n v="0"/>
    <n v="0"/>
    <n v="0"/>
    <n v="0.04"/>
    <n v="0.5"/>
    <m/>
  </r>
  <r>
    <x v="1"/>
    <x v="1"/>
    <x v="6"/>
    <s v="¿Las condiciones del lugar de almacenamiento evitan riesgos eléctricos, de humedad o inundación?"/>
    <x v="0"/>
    <n v="1"/>
    <n v="0"/>
    <n v="0"/>
    <n v="0"/>
    <n v="0.04"/>
    <n v="0.5"/>
    <m/>
  </r>
  <r>
    <x v="1"/>
    <x v="1"/>
    <x v="7"/>
    <s v="¿Se cuenta con mobiliario adecuado para el archivo de gestión?"/>
    <x v="0"/>
    <n v="1"/>
    <n v="0"/>
    <n v="0"/>
    <n v="0"/>
    <n v="0.04"/>
    <n v="0.25"/>
    <m/>
  </r>
  <r>
    <x v="1"/>
    <x v="1"/>
    <x v="7"/>
    <s v="¿El lugar destinado al almacenamiento de archivos cuenta con climatización?"/>
    <x v="0"/>
    <n v="1"/>
    <n v="0"/>
    <n v="0"/>
    <n v="0"/>
    <n v="0.04"/>
    <n v="0.25"/>
    <m/>
  </r>
  <r>
    <x v="1"/>
    <x v="1"/>
    <x v="7"/>
    <s v="¿Cuentan con controles de acceso a lugar destinado al archivo de gestión?"/>
    <x v="0"/>
    <n v="1"/>
    <n v="0"/>
    <n v="0"/>
    <n v="0"/>
    <n v="0.04"/>
    <n v="0.25"/>
    <m/>
  </r>
  <r>
    <x v="1"/>
    <x v="1"/>
    <x v="7"/>
    <s v="¿Se cuenta con extintores de CO₂ o Solkaflam cerca del archivo?"/>
    <x v="0"/>
    <n v="1"/>
    <n v="0"/>
    <n v="0"/>
    <n v="0"/>
    <n v="0.04"/>
    <n v="0.25"/>
    <m/>
  </r>
  <r>
    <x v="1"/>
    <x v="1"/>
    <x v="8"/>
    <s v="¿Se realizan limpiezas periódicas en el lugar destinado al almacenamiento de archivos?"/>
    <x v="0"/>
    <n v="1"/>
    <n v="0"/>
    <n v="0"/>
    <n v="0"/>
    <n v="0.04"/>
    <n v="0.5"/>
    <m/>
  </r>
  <r>
    <x v="1"/>
    <x v="1"/>
    <x v="8"/>
    <s v="¿El personal asignado al archivo de gestión cuenta con competencias para su manejo?"/>
    <x v="1"/>
    <n v="0"/>
    <n v="1"/>
    <n v="0"/>
    <n v="0"/>
    <n v="0.02"/>
    <n v="0.16666666666666666"/>
    <m/>
  </r>
  <r>
    <x v="2"/>
    <x v="2"/>
    <x v="0"/>
    <s v="¿La información está agrupada conforme al Cuadro de Clasificación Documental (CCD)?"/>
    <x v="1"/>
    <n v="0"/>
    <n v="1"/>
    <n v="0"/>
    <n v="0"/>
    <n v="0.02"/>
    <n v="0.16666666666666666"/>
    <m/>
  </r>
  <r>
    <x v="2"/>
    <x v="2"/>
    <x v="0"/>
    <s v="¿Todos los documentos están correctamente vinculados a las unidades documentales correspondientes, sin utilizar denominaciones genéricas como “documentos varios” o “comunicaciones recibidas/enviadas”?"/>
    <x v="0"/>
    <n v="1"/>
    <n v="0"/>
    <n v="0"/>
    <n v="0"/>
    <n v="0.04"/>
    <n v="0.33333333333333331"/>
    <m/>
  </r>
  <r>
    <x v="2"/>
    <x v="2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2"/>
    <x v="2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2"/>
    <x v="2"/>
    <x v="1"/>
    <s v="¿Los documentos están ubicados dentro de las carpetas respetando el principio de orden original?"/>
    <x v="2"/>
    <n v="0"/>
    <n v="0"/>
    <n v="1"/>
    <n v="0"/>
    <n v="0"/>
    <n v="0"/>
    <m/>
  </r>
  <r>
    <x v="2"/>
    <x v="2"/>
    <x v="1"/>
    <s v="¿Los documentos están libres de elementos metálicos? (ganchos, clips, grapas, etc)"/>
    <x v="2"/>
    <n v="0"/>
    <n v="0"/>
    <n v="1"/>
    <n v="0"/>
    <n v="0"/>
    <n v="0"/>
    <m/>
  </r>
  <r>
    <x v="2"/>
    <x v="2"/>
    <x v="1"/>
    <s v="¿Los expedientes están foliados correctamente?"/>
    <x v="2"/>
    <n v="0"/>
    <n v="0"/>
    <n v="1"/>
    <n v="0"/>
    <n v="0"/>
    <n v="0"/>
    <m/>
  </r>
  <r>
    <x v="2"/>
    <x v="2"/>
    <x v="1"/>
    <s v="¿Los documentos están almacenados en unidades de conservación adecuadas?"/>
    <x v="2"/>
    <n v="0"/>
    <n v="0"/>
    <n v="1"/>
    <n v="0"/>
    <n v="0"/>
    <n v="0"/>
    <m/>
  </r>
  <r>
    <x v="2"/>
    <x v="2"/>
    <x v="2"/>
    <s v="¿Las unidades documentales están debidamente identificadas con sus respectivos rótulos?"/>
    <x v="2"/>
    <n v="0"/>
    <n v="0"/>
    <n v="1"/>
    <n v="0"/>
    <n v="0"/>
    <n v="0"/>
    <m/>
  </r>
  <r>
    <x v="2"/>
    <x v="2"/>
    <x v="2"/>
    <s v="¿Cuentan con un inventario documental del archivo de gestión del área?"/>
    <x v="2"/>
    <n v="0"/>
    <n v="0"/>
    <n v="1"/>
    <n v="0"/>
    <n v="0"/>
    <n v="0"/>
    <m/>
  </r>
  <r>
    <x v="2"/>
    <x v="2"/>
    <x v="3"/>
    <s v="¿Cuentan con los expedientes digitalizados?"/>
    <x v="2"/>
    <n v="0"/>
    <n v="0"/>
    <n v="1"/>
    <n v="0"/>
    <n v="0"/>
    <n v="0"/>
    <m/>
  </r>
  <r>
    <x v="2"/>
    <x v="2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2"/>
    <x v="2"/>
    <x v="3"/>
    <s v="¿La información digitalizada está clasificada conforme al Cuadro de Clasificación Documental (CCD)?"/>
    <x v="1"/>
    <n v="0"/>
    <n v="1"/>
    <n v="0"/>
    <n v="0"/>
    <n v="0.02"/>
    <n v="0.16666666666666666"/>
    <m/>
  </r>
  <r>
    <x v="2"/>
    <x v="2"/>
    <x v="4"/>
    <s v="¿Fotocopian e imprimen a doble cara del papel?"/>
    <x v="1"/>
    <n v="0"/>
    <n v="1"/>
    <n v="0"/>
    <n v="0"/>
    <n v="0.02"/>
    <n v="0.25"/>
    <m/>
  </r>
  <r>
    <x v="2"/>
    <x v="2"/>
    <x v="4"/>
    <s v="¿Tienen punto de reciclaje exclusivamente para el papel?"/>
    <x v="2"/>
    <n v="0"/>
    <n v="0"/>
    <n v="1"/>
    <n v="0"/>
    <n v="0"/>
    <n v="0"/>
    <m/>
  </r>
  <r>
    <x v="2"/>
    <x v="2"/>
    <x v="5"/>
    <s v="¿Existen unidades documentales o expedientes que no se consultan en el archivo de gestión?"/>
    <x v="0"/>
    <n v="1"/>
    <n v="0"/>
    <n v="0"/>
    <n v="0"/>
    <n v="0.04"/>
    <n v="0.5"/>
    <m/>
  </r>
  <r>
    <x v="2"/>
    <x v="2"/>
    <x v="5"/>
    <s v="¿Se han transferido al archivo central únicamente las unidades documentales o expedientes que han agotado su trámite en la oficina productora indistintamente de su soporte (fisico / electrónico)?"/>
    <x v="0"/>
    <n v="1"/>
    <n v="0"/>
    <n v="0"/>
    <n v="0"/>
    <n v="0.04"/>
    <n v="0.5"/>
    <m/>
  </r>
  <r>
    <x v="2"/>
    <x v="2"/>
    <x v="6"/>
    <s v="¿Se prevé espacio suficiente para albergar la documentación agrupada y su crecimiento natural?"/>
    <x v="2"/>
    <n v="0"/>
    <n v="0"/>
    <n v="1"/>
    <n v="0"/>
    <n v="0"/>
    <n v="0"/>
    <m/>
  </r>
  <r>
    <x v="2"/>
    <x v="2"/>
    <x v="6"/>
    <s v="¿Las condiciones del lugar de almacenamiento evitan riesgos eléctricos, de humedad o inundación?"/>
    <x v="1"/>
    <n v="0"/>
    <n v="1"/>
    <n v="0"/>
    <n v="0"/>
    <n v="0.02"/>
    <n v="0.25"/>
    <m/>
  </r>
  <r>
    <x v="2"/>
    <x v="2"/>
    <x v="7"/>
    <s v="¿Se cuenta con mobiliario adecuado para el archivo de gestión?"/>
    <x v="0"/>
    <n v="1"/>
    <n v="0"/>
    <n v="0"/>
    <n v="0"/>
    <n v="0.04"/>
    <n v="0.25"/>
    <m/>
  </r>
  <r>
    <x v="2"/>
    <x v="2"/>
    <x v="7"/>
    <s v="¿El lugar destinado al almacenamiento de archivos cuenta con climatización?"/>
    <x v="0"/>
    <n v="1"/>
    <n v="0"/>
    <n v="0"/>
    <n v="0"/>
    <n v="0.04"/>
    <n v="0.25"/>
    <m/>
  </r>
  <r>
    <x v="2"/>
    <x v="2"/>
    <x v="7"/>
    <s v="¿Cuentan con controles de acceso a lugar destinado al archivo de gestión?"/>
    <x v="2"/>
    <n v="0"/>
    <n v="0"/>
    <n v="1"/>
    <n v="0"/>
    <n v="0"/>
    <n v="0"/>
    <m/>
  </r>
  <r>
    <x v="2"/>
    <x v="2"/>
    <x v="7"/>
    <s v="¿Se cuenta con extintores de CO₂ o Solkaflam cerca del archivo?"/>
    <x v="1"/>
    <n v="0"/>
    <n v="1"/>
    <n v="0"/>
    <n v="0"/>
    <n v="0.02"/>
    <n v="0.125"/>
    <m/>
  </r>
  <r>
    <x v="2"/>
    <x v="2"/>
    <x v="8"/>
    <s v="¿Se realizan limpiezas periódicas en el lugar destinado al almacenamiento de archivos?"/>
    <x v="0"/>
    <n v="1"/>
    <n v="0"/>
    <n v="0"/>
    <n v="0"/>
    <n v="0.04"/>
    <n v="0.5"/>
    <m/>
  </r>
  <r>
    <x v="2"/>
    <x v="2"/>
    <x v="8"/>
    <s v="¿El personal asignado al archivo de gestión cuenta con competencias para su manejo?"/>
    <x v="0"/>
    <n v="1"/>
    <n v="0"/>
    <n v="0"/>
    <n v="0"/>
    <n v="0.04"/>
    <n v="0.33333333333333331"/>
    <m/>
  </r>
  <r>
    <x v="3"/>
    <x v="3"/>
    <x v="0"/>
    <s v="¿La información está agrupada conforme al Cuadro de Clasificación Documental (CCD)?"/>
    <x v="2"/>
    <n v="0"/>
    <n v="0"/>
    <n v="1"/>
    <n v="0"/>
    <n v="0"/>
    <n v="0"/>
    <m/>
  </r>
  <r>
    <x v="3"/>
    <x v="3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3"/>
    <x v="3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3"/>
    <x v="3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3"/>
    <x v="3"/>
    <x v="1"/>
    <s v="¿Los documentos están ubicados dentro de las carpetas respetando el principio de orden original?"/>
    <x v="2"/>
    <n v="0"/>
    <n v="0"/>
    <n v="1"/>
    <n v="0"/>
    <n v="0"/>
    <n v="0"/>
    <m/>
  </r>
  <r>
    <x v="3"/>
    <x v="3"/>
    <x v="1"/>
    <s v="¿Los documentos están libres de elementos metálicos? (ganchos, clips, grapas, etc)"/>
    <x v="1"/>
    <n v="0"/>
    <n v="1"/>
    <n v="0"/>
    <n v="0"/>
    <n v="0.02"/>
    <n v="0.1"/>
    <m/>
  </r>
  <r>
    <x v="3"/>
    <x v="3"/>
    <x v="1"/>
    <s v="¿Los expedientes están foliados correctamente?"/>
    <x v="0"/>
    <n v="1"/>
    <n v="0"/>
    <n v="0"/>
    <n v="0"/>
    <n v="0.04"/>
    <n v="0.2"/>
    <m/>
  </r>
  <r>
    <x v="3"/>
    <x v="3"/>
    <x v="1"/>
    <s v="¿Los documentos están almacenados en unidades de conservación adecuadas?"/>
    <x v="0"/>
    <n v="1"/>
    <n v="0"/>
    <n v="0"/>
    <n v="0"/>
    <n v="0.04"/>
    <n v="0.2"/>
    <m/>
  </r>
  <r>
    <x v="3"/>
    <x v="3"/>
    <x v="2"/>
    <s v="¿Las unidades documentales están debidamente identificadas con sus respectivos rótulos?"/>
    <x v="2"/>
    <n v="0"/>
    <n v="0"/>
    <n v="1"/>
    <n v="0"/>
    <n v="0"/>
    <n v="0"/>
    <m/>
  </r>
  <r>
    <x v="3"/>
    <x v="3"/>
    <x v="2"/>
    <s v="¿Cuentan con un inventario documental del archivo de gestión del área?"/>
    <x v="1"/>
    <n v="0"/>
    <n v="1"/>
    <n v="0"/>
    <n v="0"/>
    <n v="0.02"/>
    <n v="0.25"/>
    <m/>
  </r>
  <r>
    <x v="3"/>
    <x v="3"/>
    <x v="3"/>
    <s v="¿Cuentan con los expedientes digitalizados?"/>
    <x v="0"/>
    <n v="1"/>
    <n v="0"/>
    <n v="0"/>
    <n v="0"/>
    <n v="0.04"/>
    <n v="0.33333333333333331"/>
    <m/>
  </r>
  <r>
    <x v="3"/>
    <x v="3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3"/>
    <x v="3"/>
    <x v="3"/>
    <s v="¿La información digitalizada está clasificada conforme al Cuadro de Clasificación Documental (CCD)?"/>
    <x v="2"/>
    <n v="0"/>
    <n v="0"/>
    <n v="1"/>
    <n v="0"/>
    <n v="0"/>
    <n v="0"/>
    <m/>
  </r>
  <r>
    <x v="3"/>
    <x v="3"/>
    <x v="4"/>
    <s v="¿Fotocopian e imprimen a doble cara del papel?"/>
    <x v="1"/>
    <n v="0"/>
    <n v="1"/>
    <n v="0"/>
    <n v="0"/>
    <n v="0.02"/>
    <n v="0.25"/>
    <m/>
  </r>
  <r>
    <x v="3"/>
    <x v="3"/>
    <x v="4"/>
    <s v="¿Tienen punto de reciclaje exclusivamente para el papel?"/>
    <x v="2"/>
    <n v="0"/>
    <n v="0"/>
    <n v="1"/>
    <n v="0"/>
    <n v="0"/>
    <n v="0"/>
    <m/>
  </r>
  <r>
    <x v="3"/>
    <x v="3"/>
    <x v="5"/>
    <s v="¿Existen unidades documentales o expedientes que no se consultan en el archivo de gestión?"/>
    <x v="1"/>
    <n v="0"/>
    <n v="1"/>
    <n v="0"/>
    <n v="0"/>
    <n v="0.02"/>
    <n v="0.25"/>
    <m/>
  </r>
  <r>
    <x v="3"/>
    <x v="3"/>
    <x v="5"/>
    <s v="¿Se han transferido al archivo central únicamente las unidades documentales o expedientes que han agotado su trámite en la oficina productora indistintamente de su soporte (fisico / electrónico)?"/>
    <x v="0"/>
    <n v="1"/>
    <n v="0"/>
    <n v="0"/>
    <n v="0"/>
    <n v="0.04"/>
    <n v="0.5"/>
    <m/>
  </r>
  <r>
    <x v="3"/>
    <x v="3"/>
    <x v="6"/>
    <s v="¿Se prevé espacio suficiente para albergar la documentación agrupada y su crecimiento natural?"/>
    <x v="0"/>
    <n v="1"/>
    <n v="0"/>
    <n v="0"/>
    <n v="0"/>
    <n v="0.04"/>
    <n v="0.5"/>
    <m/>
  </r>
  <r>
    <x v="3"/>
    <x v="3"/>
    <x v="6"/>
    <s v="¿Las condiciones del lugar de almacenamiento evitan riesgos eléctricos, de humedad o inundación?"/>
    <x v="2"/>
    <n v="0"/>
    <n v="0"/>
    <n v="1"/>
    <n v="0"/>
    <n v="0"/>
    <n v="0"/>
    <m/>
  </r>
  <r>
    <x v="3"/>
    <x v="3"/>
    <x v="7"/>
    <s v="¿Se cuenta con mobiliario adecuado para el archivo de gestión?"/>
    <x v="1"/>
    <n v="0"/>
    <n v="1"/>
    <n v="0"/>
    <n v="0"/>
    <n v="0.02"/>
    <n v="0.125"/>
    <m/>
  </r>
  <r>
    <x v="3"/>
    <x v="3"/>
    <x v="7"/>
    <s v="¿El lugar destinado al almacenamiento de archivos cuenta con climatización?"/>
    <x v="0"/>
    <n v="1"/>
    <n v="0"/>
    <n v="0"/>
    <n v="0"/>
    <n v="0.04"/>
    <n v="0.25"/>
    <m/>
  </r>
  <r>
    <x v="3"/>
    <x v="3"/>
    <x v="7"/>
    <s v="¿Cuentan con controles de acceso a lugar destinado al archivo de gestión?"/>
    <x v="0"/>
    <n v="1"/>
    <n v="0"/>
    <n v="0"/>
    <n v="0"/>
    <n v="0.04"/>
    <n v="0.25"/>
    <m/>
  </r>
  <r>
    <x v="3"/>
    <x v="3"/>
    <x v="7"/>
    <s v="¿Se cuenta con extintores de CO₂ o Solkaflam cerca del archivo?"/>
    <x v="2"/>
    <n v="0"/>
    <n v="0"/>
    <n v="1"/>
    <n v="0"/>
    <n v="0"/>
    <n v="0"/>
    <m/>
  </r>
  <r>
    <x v="3"/>
    <x v="3"/>
    <x v="8"/>
    <s v="¿Se realizan limpiezas periódicas en el lugar destinado al almacenamiento de archivos?"/>
    <x v="1"/>
    <n v="0"/>
    <n v="1"/>
    <n v="0"/>
    <n v="0"/>
    <n v="0.02"/>
    <n v="0.25"/>
    <m/>
  </r>
  <r>
    <x v="3"/>
    <x v="3"/>
    <x v="8"/>
    <s v="¿El personal asignado al archivo de gestión cuenta con competencias para su manejo?"/>
    <x v="0"/>
    <n v="1"/>
    <n v="0"/>
    <n v="0"/>
    <n v="0"/>
    <n v="0.04"/>
    <n v="0.33333333333333331"/>
    <m/>
  </r>
  <r>
    <x v="4"/>
    <x v="4"/>
    <x v="0"/>
    <s v="¿La información está agrupada conforme al Cuadro de Clasificación Documental (CCD)?"/>
    <x v="0"/>
    <n v="1"/>
    <n v="0"/>
    <n v="0"/>
    <n v="0"/>
    <n v="0.04"/>
    <n v="0.33333333333333331"/>
    <m/>
  </r>
  <r>
    <x v="4"/>
    <x v="4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4"/>
    <x v="4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4"/>
    <x v="4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4"/>
    <x v="4"/>
    <x v="1"/>
    <s v="¿Los documentos están ubicados dentro de las carpetas respetando el principio de orden original?"/>
    <x v="2"/>
    <n v="0"/>
    <n v="0"/>
    <n v="1"/>
    <n v="0"/>
    <n v="0"/>
    <n v="0"/>
    <m/>
  </r>
  <r>
    <x v="4"/>
    <x v="4"/>
    <x v="1"/>
    <s v="¿Los documentos están libres de elementos metálicos? (ganchos, clips, grapas, etc)"/>
    <x v="2"/>
    <n v="0"/>
    <n v="0"/>
    <n v="1"/>
    <n v="0"/>
    <n v="0"/>
    <n v="0"/>
    <m/>
  </r>
  <r>
    <x v="4"/>
    <x v="4"/>
    <x v="1"/>
    <s v="¿Los expedientes están foliados correctamente?"/>
    <x v="2"/>
    <n v="0"/>
    <n v="0"/>
    <n v="1"/>
    <n v="0"/>
    <n v="0"/>
    <n v="0"/>
    <m/>
  </r>
  <r>
    <x v="4"/>
    <x v="4"/>
    <x v="1"/>
    <s v="¿Los documentos están almacenados en unidades de conservación adecuadas?"/>
    <x v="2"/>
    <n v="0"/>
    <n v="0"/>
    <n v="1"/>
    <n v="0"/>
    <n v="0"/>
    <n v="0"/>
    <m/>
  </r>
  <r>
    <x v="4"/>
    <x v="4"/>
    <x v="2"/>
    <s v="¿Las unidades documentales están debidamente identificadas con sus respectivos rótulos?"/>
    <x v="2"/>
    <n v="0"/>
    <n v="0"/>
    <n v="1"/>
    <n v="0"/>
    <n v="0"/>
    <n v="0"/>
    <m/>
  </r>
  <r>
    <x v="4"/>
    <x v="4"/>
    <x v="2"/>
    <s v="¿Cuentan con un inventario documental del archivo de gestión del área?"/>
    <x v="2"/>
    <n v="0"/>
    <n v="0"/>
    <n v="1"/>
    <n v="0"/>
    <n v="0"/>
    <n v="0"/>
    <m/>
  </r>
  <r>
    <x v="4"/>
    <x v="4"/>
    <x v="3"/>
    <s v="¿Cuentan con los expedientes digitalizados?"/>
    <x v="2"/>
    <n v="0"/>
    <n v="0"/>
    <n v="1"/>
    <n v="0"/>
    <n v="0"/>
    <n v="0"/>
    <m/>
  </r>
  <r>
    <x v="4"/>
    <x v="4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4"/>
    <x v="4"/>
    <x v="3"/>
    <s v="¿La información digitalizada está clasificada conforme al Cuadro de Clasificación Documental (CCD)?"/>
    <x v="2"/>
    <n v="0"/>
    <n v="0"/>
    <n v="1"/>
    <n v="0"/>
    <n v="0"/>
    <n v="0"/>
    <m/>
  </r>
  <r>
    <x v="4"/>
    <x v="4"/>
    <x v="4"/>
    <s v="¿Fotocopian e imprimen a doble cara del papel?"/>
    <x v="1"/>
    <n v="0"/>
    <n v="1"/>
    <n v="0"/>
    <n v="0"/>
    <n v="0.02"/>
    <n v="0.25"/>
    <m/>
  </r>
  <r>
    <x v="4"/>
    <x v="4"/>
    <x v="4"/>
    <s v="¿Tienen punto de reciclaje exclusivamente para el papel?"/>
    <x v="2"/>
    <n v="0"/>
    <n v="0"/>
    <n v="1"/>
    <n v="0"/>
    <n v="0"/>
    <n v="0"/>
    <m/>
  </r>
  <r>
    <x v="4"/>
    <x v="4"/>
    <x v="5"/>
    <s v="¿Existen unidades documentales o expedientes que no se consultan en el archivo de gestión?"/>
    <x v="2"/>
    <n v="0"/>
    <n v="0"/>
    <n v="1"/>
    <n v="0"/>
    <n v="0"/>
    <n v="0"/>
    <m/>
  </r>
  <r>
    <x v="4"/>
    <x v="4"/>
    <x v="5"/>
    <s v="¿Se han transferido al archivo central únicamente las unidades documentales o expedientes que han agotado su trámite en la oficina productora indistintamente de su soporte (fisico / electrónico)?"/>
    <x v="1"/>
    <n v="0"/>
    <n v="1"/>
    <n v="0"/>
    <n v="0"/>
    <n v="0.02"/>
    <n v="0.25"/>
    <m/>
  </r>
  <r>
    <x v="4"/>
    <x v="4"/>
    <x v="6"/>
    <s v="¿Se prevé espacio suficiente para albergar la documentación agrupada y su crecimiento natural?"/>
    <x v="0"/>
    <n v="1"/>
    <n v="0"/>
    <n v="0"/>
    <n v="0"/>
    <n v="0.04"/>
    <n v="0.5"/>
    <m/>
  </r>
  <r>
    <x v="4"/>
    <x v="4"/>
    <x v="6"/>
    <s v="¿Las condiciones del lugar de almacenamiento evitan riesgos eléctricos, de humedad o inundación?"/>
    <x v="0"/>
    <n v="1"/>
    <n v="0"/>
    <n v="0"/>
    <n v="0"/>
    <n v="0.04"/>
    <n v="0.5"/>
    <m/>
  </r>
  <r>
    <x v="4"/>
    <x v="4"/>
    <x v="7"/>
    <s v="¿Se cuenta con mobiliario adecuado para el archivo de gestión?"/>
    <x v="2"/>
    <n v="0"/>
    <n v="0"/>
    <n v="1"/>
    <n v="0"/>
    <n v="0"/>
    <n v="0"/>
    <m/>
  </r>
  <r>
    <x v="4"/>
    <x v="4"/>
    <x v="7"/>
    <s v="¿El lugar destinado al almacenamiento de archivos cuenta con climatización?"/>
    <x v="1"/>
    <n v="0"/>
    <n v="1"/>
    <n v="0"/>
    <n v="0"/>
    <n v="0.02"/>
    <n v="0.125"/>
    <m/>
  </r>
  <r>
    <x v="4"/>
    <x v="4"/>
    <x v="7"/>
    <s v="¿Cuentan con controles de acceso a lugar destinado al archivo de gestión?"/>
    <x v="0"/>
    <n v="1"/>
    <n v="0"/>
    <n v="0"/>
    <n v="0"/>
    <n v="0.04"/>
    <n v="0.25"/>
    <m/>
  </r>
  <r>
    <x v="4"/>
    <x v="4"/>
    <x v="7"/>
    <s v="¿Se cuenta con extintores de CO₂ o Solkaflam cerca del archivo?"/>
    <x v="0"/>
    <n v="1"/>
    <n v="0"/>
    <n v="0"/>
    <n v="0"/>
    <n v="0.04"/>
    <n v="0.25"/>
    <m/>
  </r>
  <r>
    <x v="4"/>
    <x v="4"/>
    <x v="8"/>
    <s v="¿Se realizan limpiezas periódicas en el lugar destinado al almacenamiento de archivos?"/>
    <x v="2"/>
    <n v="0"/>
    <n v="0"/>
    <n v="1"/>
    <n v="0"/>
    <n v="0"/>
    <n v="0"/>
    <m/>
  </r>
  <r>
    <x v="4"/>
    <x v="4"/>
    <x v="8"/>
    <s v="¿El personal asignado al archivo de gestión cuenta con competencias para su manejo?"/>
    <x v="1"/>
    <n v="0"/>
    <n v="1"/>
    <n v="0"/>
    <n v="0"/>
    <n v="0.02"/>
    <n v="0.16666666666666666"/>
    <m/>
  </r>
  <r>
    <x v="5"/>
    <x v="5"/>
    <x v="0"/>
    <s v="¿La información está agrupada conforme al Cuadro de Clasificación Documental (CCD)?"/>
    <x v="2"/>
    <n v="0"/>
    <n v="0"/>
    <n v="1"/>
    <n v="0"/>
    <n v="0"/>
    <n v="0"/>
    <m/>
  </r>
  <r>
    <x v="5"/>
    <x v="5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5"/>
    <x v="5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5"/>
    <x v="5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5"/>
    <x v="5"/>
    <x v="1"/>
    <s v="¿Los documentos están ubicados dentro de las carpetas respetando el principio de orden original?"/>
    <x v="2"/>
    <n v="0"/>
    <n v="0"/>
    <n v="1"/>
    <n v="0"/>
    <n v="0"/>
    <n v="0"/>
    <m/>
  </r>
  <r>
    <x v="5"/>
    <x v="5"/>
    <x v="1"/>
    <s v="¿Los documentos están libres de elementos metálicos? (ganchos, clips, grapas, etc)"/>
    <x v="2"/>
    <n v="0"/>
    <n v="0"/>
    <n v="1"/>
    <n v="0"/>
    <n v="0"/>
    <n v="0"/>
    <m/>
  </r>
  <r>
    <x v="5"/>
    <x v="5"/>
    <x v="1"/>
    <s v="¿Los expedientes están foliados correctamente?"/>
    <x v="2"/>
    <n v="0"/>
    <n v="0"/>
    <n v="1"/>
    <n v="0"/>
    <n v="0"/>
    <n v="0"/>
    <m/>
  </r>
  <r>
    <x v="5"/>
    <x v="5"/>
    <x v="1"/>
    <s v="¿Los documentos están almacenados en unidades de conservación adecuadas?"/>
    <x v="2"/>
    <n v="0"/>
    <n v="0"/>
    <n v="1"/>
    <n v="0"/>
    <n v="0"/>
    <n v="0"/>
    <m/>
  </r>
  <r>
    <x v="5"/>
    <x v="5"/>
    <x v="2"/>
    <s v="¿Las unidades documentales están debidamente identificadas con sus respectivos rótulos?"/>
    <x v="2"/>
    <n v="0"/>
    <n v="0"/>
    <n v="1"/>
    <n v="0"/>
    <n v="0"/>
    <n v="0"/>
    <m/>
  </r>
  <r>
    <x v="5"/>
    <x v="5"/>
    <x v="2"/>
    <s v="¿Cuentan con un inventario documental del archivo de gestión del área?"/>
    <x v="2"/>
    <n v="0"/>
    <n v="0"/>
    <n v="1"/>
    <n v="0"/>
    <n v="0"/>
    <n v="0"/>
    <m/>
  </r>
  <r>
    <x v="5"/>
    <x v="5"/>
    <x v="3"/>
    <s v="¿Cuentan con los expedientes digitalizados?"/>
    <x v="2"/>
    <n v="0"/>
    <n v="0"/>
    <n v="1"/>
    <n v="0"/>
    <n v="0"/>
    <n v="0"/>
    <m/>
  </r>
  <r>
    <x v="5"/>
    <x v="5"/>
    <x v="3"/>
    <s v="¿Cuentan con la documentación digitalizada almacenada en los repositorios electronicos de la Emrpesa (SharePoint)?"/>
    <x v="1"/>
    <n v="0"/>
    <n v="1"/>
    <n v="0"/>
    <n v="0"/>
    <n v="0.02"/>
    <n v="0.16666666666666666"/>
    <m/>
  </r>
  <r>
    <x v="5"/>
    <x v="5"/>
    <x v="3"/>
    <s v="¿La información digitalizada está clasificada conforme al Cuadro de Clasificación Documental (CCD)?"/>
    <x v="0"/>
    <n v="1"/>
    <n v="0"/>
    <n v="0"/>
    <n v="0"/>
    <n v="0.04"/>
    <n v="0.33333333333333331"/>
    <m/>
  </r>
  <r>
    <x v="5"/>
    <x v="5"/>
    <x v="4"/>
    <s v="¿Fotocopian e imprimen a doble cara del papel?"/>
    <x v="1"/>
    <n v="0"/>
    <n v="1"/>
    <n v="0"/>
    <n v="0"/>
    <n v="0.02"/>
    <n v="0.25"/>
    <m/>
  </r>
  <r>
    <x v="5"/>
    <x v="5"/>
    <x v="4"/>
    <s v="¿Tienen punto de reciclaje exclusivamente para el papel?"/>
    <x v="2"/>
    <n v="0"/>
    <n v="0"/>
    <n v="1"/>
    <n v="0"/>
    <n v="0"/>
    <n v="0"/>
    <m/>
  </r>
  <r>
    <x v="5"/>
    <x v="5"/>
    <x v="5"/>
    <s v="¿Existen unidades documentales o expedientes que no se consultan en el archivo de gestión?"/>
    <x v="0"/>
    <n v="1"/>
    <n v="0"/>
    <n v="0"/>
    <n v="0"/>
    <n v="0.04"/>
    <n v="0.5"/>
    <m/>
  </r>
  <r>
    <x v="5"/>
    <x v="5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5"/>
    <x v="5"/>
    <x v="6"/>
    <s v="¿Se prevé espacio suficiente para albergar la documentación agrupada y su crecimiento natural?"/>
    <x v="2"/>
    <n v="0"/>
    <n v="0"/>
    <n v="1"/>
    <n v="0"/>
    <n v="0"/>
    <n v="0"/>
    <m/>
  </r>
  <r>
    <x v="5"/>
    <x v="5"/>
    <x v="6"/>
    <s v="¿Las condiciones del lugar de almacenamiento evitan riesgos eléctricos, de humedad o inundación?"/>
    <x v="2"/>
    <n v="0"/>
    <n v="0"/>
    <n v="1"/>
    <n v="0"/>
    <n v="0"/>
    <n v="0"/>
    <m/>
  </r>
  <r>
    <x v="5"/>
    <x v="5"/>
    <x v="7"/>
    <s v="¿Se cuenta con mobiliario adecuado para el archivo de gestión?"/>
    <x v="2"/>
    <n v="0"/>
    <n v="0"/>
    <n v="1"/>
    <n v="0"/>
    <n v="0"/>
    <n v="0"/>
    <m/>
  </r>
  <r>
    <x v="5"/>
    <x v="5"/>
    <x v="7"/>
    <s v="¿El lugar destinado al almacenamiento de archivos cuenta con climatización?"/>
    <x v="2"/>
    <n v="0"/>
    <n v="0"/>
    <n v="1"/>
    <n v="0"/>
    <n v="0"/>
    <n v="0"/>
    <m/>
  </r>
  <r>
    <x v="5"/>
    <x v="5"/>
    <x v="7"/>
    <s v="¿Cuentan con controles de acceso a lugar destinado al archivo de gestión?"/>
    <x v="2"/>
    <n v="0"/>
    <n v="0"/>
    <n v="1"/>
    <n v="0"/>
    <n v="0"/>
    <n v="0"/>
    <m/>
  </r>
  <r>
    <x v="5"/>
    <x v="5"/>
    <x v="7"/>
    <s v="¿Se cuenta con extintores de CO₂ o Solkaflam cerca del archivo?"/>
    <x v="0"/>
    <n v="1"/>
    <n v="0"/>
    <n v="0"/>
    <n v="0"/>
    <n v="0.04"/>
    <n v="0.25"/>
    <m/>
  </r>
  <r>
    <x v="5"/>
    <x v="5"/>
    <x v="8"/>
    <s v="¿Se realizan limpiezas periódicas en el lugar destinado al almacenamiento de archivos?"/>
    <x v="0"/>
    <n v="1"/>
    <n v="0"/>
    <n v="0"/>
    <n v="0"/>
    <n v="0.04"/>
    <n v="0.5"/>
    <m/>
  </r>
  <r>
    <x v="5"/>
    <x v="5"/>
    <x v="8"/>
    <s v="¿El personal asignado al archivo de gestión cuenta con competencias para su manejo?"/>
    <x v="2"/>
    <n v="0"/>
    <n v="0"/>
    <n v="1"/>
    <n v="0"/>
    <n v="0"/>
    <n v="0"/>
    <m/>
  </r>
  <r>
    <x v="6"/>
    <x v="6"/>
    <x v="0"/>
    <s v="¿La información está agrupada conforme al Cuadro de Clasificación Documental (CCD)?"/>
    <x v="1"/>
    <n v="0"/>
    <n v="1"/>
    <n v="0"/>
    <n v="0"/>
    <n v="0.02"/>
    <n v="0.16666666666666666"/>
    <m/>
  </r>
  <r>
    <x v="6"/>
    <x v="6"/>
    <x v="0"/>
    <s v="¿Todos los documentos están correctamente vinculados a las unidades documentales correspondientes, sin utilizar denominaciones genéricas como “documentos varios” o “comunicaciones recibidas/enviadas”?"/>
    <x v="0"/>
    <n v="1"/>
    <n v="0"/>
    <n v="0"/>
    <n v="0"/>
    <n v="0.04"/>
    <n v="0.33333333333333331"/>
    <m/>
  </r>
  <r>
    <x v="6"/>
    <x v="6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6"/>
    <x v="6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6"/>
    <x v="6"/>
    <x v="1"/>
    <s v="¿Los documentos están ubicados dentro de las carpetas respetando el principio de orden original?"/>
    <x v="2"/>
    <n v="0"/>
    <n v="0"/>
    <n v="1"/>
    <n v="0"/>
    <n v="0"/>
    <n v="0"/>
    <m/>
  </r>
  <r>
    <x v="6"/>
    <x v="6"/>
    <x v="1"/>
    <s v="¿Los documentos están libres de elementos metálicos? (ganchos, clips, grapas, etc)"/>
    <x v="2"/>
    <n v="0"/>
    <n v="0"/>
    <n v="1"/>
    <n v="0"/>
    <n v="0"/>
    <n v="0"/>
    <m/>
  </r>
  <r>
    <x v="6"/>
    <x v="6"/>
    <x v="1"/>
    <s v="¿Los expedientes están foliados correctamente?"/>
    <x v="2"/>
    <n v="0"/>
    <n v="0"/>
    <n v="1"/>
    <n v="0"/>
    <n v="0"/>
    <n v="0"/>
    <m/>
  </r>
  <r>
    <x v="6"/>
    <x v="6"/>
    <x v="1"/>
    <s v="¿Los documentos están almacenados en unidades de conservación adecuadas?"/>
    <x v="2"/>
    <n v="0"/>
    <n v="0"/>
    <n v="1"/>
    <n v="0"/>
    <n v="0"/>
    <n v="0"/>
    <m/>
  </r>
  <r>
    <x v="6"/>
    <x v="6"/>
    <x v="2"/>
    <s v="¿Las unidades documentales están debidamente identificadas con sus respectivos rótulos?"/>
    <x v="2"/>
    <n v="0"/>
    <n v="0"/>
    <n v="1"/>
    <n v="0"/>
    <n v="0"/>
    <n v="0"/>
    <m/>
  </r>
  <r>
    <x v="6"/>
    <x v="6"/>
    <x v="2"/>
    <s v="¿Cuentan con un inventario documental del archivo de gestión del área?"/>
    <x v="2"/>
    <n v="0"/>
    <n v="0"/>
    <n v="1"/>
    <n v="0"/>
    <n v="0"/>
    <n v="0"/>
    <m/>
  </r>
  <r>
    <x v="6"/>
    <x v="6"/>
    <x v="3"/>
    <s v="¿Cuentan con los expedientes digitalizados?"/>
    <x v="2"/>
    <n v="0"/>
    <n v="0"/>
    <n v="1"/>
    <n v="0"/>
    <n v="0"/>
    <n v="0"/>
    <m/>
  </r>
  <r>
    <x v="6"/>
    <x v="6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6"/>
    <x v="6"/>
    <x v="3"/>
    <s v="¿La información digitalizada está clasificada conforme al Cuadro de Clasificación Documental (CCD)?"/>
    <x v="1"/>
    <n v="0"/>
    <n v="1"/>
    <n v="0"/>
    <n v="0"/>
    <n v="0.02"/>
    <n v="0.16666666666666666"/>
    <m/>
  </r>
  <r>
    <x v="6"/>
    <x v="6"/>
    <x v="4"/>
    <s v="¿Fotocopian e imprimen a doble cara del papel?"/>
    <x v="1"/>
    <n v="0"/>
    <n v="1"/>
    <n v="0"/>
    <n v="0"/>
    <n v="0.02"/>
    <n v="0.25"/>
    <m/>
  </r>
  <r>
    <x v="6"/>
    <x v="6"/>
    <x v="4"/>
    <s v="¿Tienen punto de reciclaje exclusivamente para el papel?"/>
    <x v="2"/>
    <n v="0"/>
    <n v="0"/>
    <n v="1"/>
    <n v="0"/>
    <n v="0"/>
    <n v="0"/>
    <m/>
  </r>
  <r>
    <x v="6"/>
    <x v="6"/>
    <x v="5"/>
    <s v="¿Existen unidades documentales o expedientes que no se consultan en el archivo de gestión?"/>
    <x v="0"/>
    <n v="1"/>
    <n v="0"/>
    <n v="0"/>
    <n v="0"/>
    <n v="0.04"/>
    <n v="0.5"/>
    <m/>
  </r>
  <r>
    <x v="6"/>
    <x v="6"/>
    <x v="5"/>
    <s v="¿Se han transferido al archivo central únicamente las unidades documentales o expedientes que han agotado su trámite en la oficina productora indistintamente de su soporte (fisico / electrónico)?"/>
    <x v="0"/>
    <n v="1"/>
    <n v="0"/>
    <n v="0"/>
    <n v="0"/>
    <n v="0.04"/>
    <n v="0.5"/>
    <m/>
  </r>
  <r>
    <x v="6"/>
    <x v="6"/>
    <x v="6"/>
    <s v="¿Se prevé espacio suficiente para albergar la documentación agrupada y su crecimiento natural?"/>
    <x v="2"/>
    <n v="0"/>
    <n v="0"/>
    <n v="1"/>
    <n v="0"/>
    <n v="0"/>
    <n v="0"/>
    <m/>
  </r>
  <r>
    <x v="6"/>
    <x v="6"/>
    <x v="6"/>
    <s v="¿Las condiciones del lugar de almacenamiento evitan riesgos eléctricos, de humedad o inundación?"/>
    <x v="1"/>
    <n v="0"/>
    <n v="1"/>
    <n v="0"/>
    <n v="0"/>
    <n v="0.02"/>
    <n v="0.25"/>
    <m/>
  </r>
  <r>
    <x v="6"/>
    <x v="6"/>
    <x v="7"/>
    <s v="¿Se cuenta con mobiliario adecuado para el archivo de gestión?"/>
    <x v="0"/>
    <n v="1"/>
    <n v="0"/>
    <n v="0"/>
    <n v="0"/>
    <n v="0.04"/>
    <n v="0.25"/>
    <m/>
  </r>
  <r>
    <x v="6"/>
    <x v="6"/>
    <x v="7"/>
    <s v="¿El lugar destinado al almacenamiento de archivos cuenta con climatización?"/>
    <x v="0"/>
    <n v="1"/>
    <n v="0"/>
    <n v="0"/>
    <n v="0"/>
    <n v="0.04"/>
    <n v="0.25"/>
    <m/>
  </r>
  <r>
    <x v="6"/>
    <x v="6"/>
    <x v="7"/>
    <s v="¿Cuentan con controles de acceso a lugar destinado al archivo de gestión?"/>
    <x v="2"/>
    <n v="0"/>
    <n v="0"/>
    <n v="1"/>
    <n v="0"/>
    <n v="0"/>
    <n v="0"/>
    <m/>
  </r>
  <r>
    <x v="6"/>
    <x v="6"/>
    <x v="7"/>
    <s v="¿Se cuenta con extintores de CO₂ o Solkaflam cerca del archivo?"/>
    <x v="1"/>
    <n v="0"/>
    <n v="1"/>
    <n v="0"/>
    <n v="0"/>
    <n v="0.02"/>
    <n v="0.125"/>
    <m/>
  </r>
  <r>
    <x v="6"/>
    <x v="6"/>
    <x v="8"/>
    <s v="¿Se realizan limpiezas periódicas en el lugar destinado al almacenamiento de archivos?"/>
    <x v="0"/>
    <n v="1"/>
    <n v="0"/>
    <n v="0"/>
    <n v="0"/>
    <n v="0.04"/>
    <n v="0.5"/>
    <m/>
  </r>
  <r>
    <x v="6"/>
    <x v="6"/>
    <x v="8"/>
    <s v="¿El personal asignado al archivo de gestión cuenta con competencias para su manejo?"/>
    <x v="2"/>
    <n v="0"/>
    <n v="0"/>
    <n v="1"/>
    <n v="0"/>
    <n v="0"/>
    <n v="0"/>
    <m/>
  </r>
  <r>
    <x v="7"/>
    <x v="7"/>
    <x v="0"/>
    <s v="¿La información está agrupada conforme al Cuadro de Clasificación Documental (CCD)?"/>
    <x v="2"/>
    <n v="0"/>
    <n v="0"/>
    <n v="1"/>
    <n v="0"/>
    <n v="0"/>
    <n v="0"/>
    <m/>
  </r>
  <r>
    <x v="7"/>
    <x v="7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7"/>
    <x v="7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7"/>
    <x v="7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7"/>
    <x v="7"/>
    <x v="1"/>
    <s v="¿Los documentos están ubicados dentro de las carpetas respetando el principio de orden original?"/>
    <x v="2"/>
    <n v="0"/>
    <n v="0"/>
    <n v="1"/>
    <n v="0"/>
    <n v="0"/>
    <n v="0"/>
    <m/>
  </r>
  <r>
    <x v="7"/>
    <x v="7"/>
    <x v="1"/>
    <s v="¿Los documentos están libres de elementos metálicos? (ganchos, clips, grapas, etc)"/>
    <x v="1"/>
    <n v="0"/>
    <n v="1"/>
    <n v="0"/>
    <n v="0"/>
    <n v="0.02"/>
    <n v="0.1"/>
    <m/>
  </r>
  <r>
    <x v="7"/>
    <x v="7"/>
    <x v="1"/>
    <s v="¿Los expedientes están foliados correctamente?"/>
    <x v="0"/>
    <n v="1"/>
    <n v="0"/>
    <n v="0"/>
    <n v="0"/>
    <n v="0.04"/>
    <n v="0.2"/>
    <m/>
  </r>
  <r>
    <x v="7"/>
    <x v="7"/>
    <x v="1"/>
    <s v="¿Los documentos están almacenados en unidades de conservación adecuadas?"/>
    <x v="0"/>
    <n v="1"/>
    <n v="0"/>
    <n v="0"/>
    <n v="0"/>
    <n v="0.04"/>
    <n v="0.2"/>
    <m/>
  </r>
  <r>
    <x v="7"/>
    <x v="7"/>
    <x v="2"/>
    <s v="¿Las unidades documentales están debidamente identificadas con sus respectivos rótulos?"/>
    <x v="2"/>
    <n v="0"/>
    <n v="0"/>
    <n v="1"/>
    <n v="0"/>
    <n v="0"/>
    <n v="0"/>
    <m/>
  </r>
  <r>
    <x v="7"/>
    <x v="7"/>
    <x v="2"/>
    <s v="¿Cuentan con un inventario documental del archivo de gestión del área?"/>
    <x v="1"/>
    <n v="0"/>
    <n v="1"/>
    <n v="0"/>
    <n v="0"/>
    <n v="0.02"/>
    <n v="0.25"/>
    <m/>
  </r>
  <r>
    <x v="7"/>
    <x v="7"/>
    <x v="3"/>
    <s v="¿Cuentan con los expedientes digitalizados?"/>
    <x v="0"/>
    <n v="1"/>
    <n v="0"/>
    <n v="0"/>
    <n v="0"/>
    <n v="0.04"/>
    <n v="0.33333333333333331"/>
    <m/>
  </r>
  <r>
    <x v="7"/>
    <x v="7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7"/>
    <x v="7"/>
    <x v="3"/>
    <s v="¿La información digitalizada está clasificada conforme al Cuadro de Clasificación Documental (CCD)?"/>
    <x v="2"/>
    <n v="0"/>
    <n v="0"/>
    <n v="1"/>
    <n v="0"/>
    <n v="0"/>
    <n v="0"/>
    <m/>
  </r>
  <r>
    <x v="7"/>
    <x v="7"/>
    <x v="4"/>
    <s v="¿Fotocopian e imprimen a doble cara del papel?"/>
    <x v="1"/>
    <n v="0"/>
    <n v="1"/>
    <n v="0"/>
    <n v="0"/>
    <n v="0.02"/>
    <n v="0.25"/>
    <m/>
  </r>
  <r>
    <x v="7"/>
    <x v="7"/>
    <x v="4"/>
    <s v="¿Tienen punto de reciclaje exclusivamente para el papel?"/>
    <x v="2"/>
    <n v="0"/>
    <n v="0"/>
    <n v="1"/>
    <n v="0"/>
    <n v="0"/>
    <n v="0"/>
    <m/>
  </r>
  <r>
    <x v="7"/>
    <x v="7"/>
    <x v="5"/>
    <s v="¿Existen unidades documentales o expedientes que no se consultan en el archivo de gestión?"/>
    <x v="2"/>
    <n v="0"/>
    <n v="0"/>
    <n v="1"/>
    <n v="0"/>
    <n v="0"/>
    <n v="0"/>
    <m/>
  </r>
  <r>
    <x v="7"/>
    <x v="7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7"/>
    <x v="7"/>
    <x v="6"/>
    <s v="¿Se prevé espacio suficiente para albergar la documentación agrupada y su crecimiento natural?"/>
    <x v="0"/>
    <n v="1"/>
    <n v="0"/>
    <n v="0"/>
    <n v="0"/>
    <n v="0.04"/>
    <n v="0.5"/>
    <m/>
  </r>
  <r>
    <x v="7"/>
    <x v="7"/>
    <x v="6"/>
    <s v="¿Las condiciones del lugar de almacenamiento evitan riesgos eléctricos, de humedad o inundación?"/>
    <x v="2"/>
    <n v="0"/>
    <n v="0"/>
    <n v="1"/>
    <n v="0"/>
    <n v="0"/>
    <n v="0"/>
    <m/>
  </r>
  <r>
    <x v="7"/>
    <x v="7"/>
    <x v="7"/>
    <s v="¿Se cuenta con mobiliario adecuado para el archivo de gestión?"/>
    <x v="1"/>
    <n v="0"/>
    <n v="1"/>
    <n v="0"/>
    <n v="0"/>
    <n v="0.02"/>
    <n v="0.125"/>
    <m/>
  </r>
  <r>
    <x v="7"/>
    <x v="7"/>
    <x v="7"/>
    <s v="¿El lugar destinado al almacenamiento de archivos cuenta con climatización?"/>
    <x v="0"/>
    <n v="1"/>
    <n v="0"/>
    <n v="0"/>
    <n v="0"/>
    <n v="0.04"/>
    <n v="0.25"/>
    <m/>
  </r>
  <r>
    <x v="7"/>
    <x v="7"/>
    <x v="7"/>
    <s v="¿Cuentan con controles de acceso a lugar destinado al archivo de gestión?"/>
    <x v="0"/>
    <n v="1"/>
    <n v="0"/>
    <n v="0"/>
    <n v="0"/>
    <n v="0.04"/>
    <n v="0.25"/>
    <m/>
  </r>
  <r>
    <x v="7"/>
    <x v="7"/>
    <x v="7"/>
    <s v="¿Se cuenta con extintores de CO₂ o Solkaflam cerca del archivo?"/>
    <x v="2"/>
    <n v="0"/>
    <n v="0"/>
    <n v="1"/>
    <n v="0"/>
    <n v="0"/>
    <n v="0"/>
    <m/>
  </r>
  <r>
    <x v="7"/>
    <x v="7"/>
    <x v="8"/>
    <s v="¿Se realizan limpiezas periódicas en el lugar destinado al almacenamiento de archivos?"/>
    <x v="1"/>
    <n v="0"/>
    <n v="1"/>
    <n v="0"/>
    <n v="0"/>
    <n v="0.02"/>
    <n v="0.25"/>
    <m/>
  </r>
  <r>
    <x v="7"/>
    <x v="7"/>
    <x v="8"/>
    <s v="¿El personal asignado al archivo de gestión cuenta con competencias para su manejo?"/>
    <x v="0"/>
    <n v="1"/>
    <n v="0"/>
    <n v="0"/>
    <n v="0"/>
    <n v="0.04"/>
    <n v="0.33333333333333331"/>
    <m/>
  </r>
  <r>
    <x v="8"/>
    <x v="8"/>
    <x v="0"/>
    <s v="¿La información está agrupada conforme al Cuadro de Clasificación Documental (CCD)?"/>
    <x v="0"/>
    <n v="1"/>
    <n v="0"/>
    <n v="0"/>
    <n v="0"/>
    <n v="0.04"/>
    <n v="0.33333333333333331"/>
    <m/>
  </r>
  <r>
    <x v="8"/>
    <x v="8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8"/>
    <x v="8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8"/>
    <x v="8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8"/>
    <x v="8"/>
    <x v="1"/>
    <s v="¿Los documentos están ubicados dentro de las carpetas respetando el principio de orden original?"/>
    <x v="0"/>
    <n v="1"/>
    <n v="0"/>
    <n v="0"/>
    <n v="0"/>
    <n v="0.04"/>
    <n v="0.2"/>
    <m/>
  </r>
  <r>
    <x v="8"/>
    <x v="8"/>
    <x v="1"/>
    <s v="¿Los documentos están libres de elementos metálicos? (ganchos, clips, grapas, etc)"/>
    <x v="2"/>
    <n v="0"/>
    <n v="0"/>
    <n v="1"/>
    <n v="0"/>
    <n v="0"/>
    <n v="0"/>
    <m/>
  </r>
  <r>
    <x v="8"/>
    <x v="8"/>
    <x v="1"/>
    <s v="¿Los expedientes están foliados correctamente?"/>
    <x v="1"/>
    <n v="0"/>
    <n v="1"/>
    <n v="0"/>
    <n v="0"/>
    <n v="0.02"/>
    <n v="0.1"/>
    <m/>
  </r>
  <r>
    <x v="8"/>
    <x v="8"/>
    <x v="1"/>
    <s v="¿Los documentos están almacenados en unidades de conservación adecuadas?"/>
    <x v="0"/>
    <n v="1"/>
    <n v="0"/>
    <n v="0"/>
    <n v="0"/>
    <n v="0.04"/>
    <n v="0.2"/>
    <m/>
  </r>
  <r>
    <x v="8"/>
    <x v="8"/>
    <x v="2"/>
    <s v="¿Las unidades documentales están debidamente identificadas con sus respectivos rótulos?"/>
    <x v="0"/>
    <n v="1"/>
    <n v="0"/>
    <n v="0"/>
    <n v="0"/>
    <n v="0.04"/>
    <n v="0.5"/>
    <m/>
  </r>
  <r>
    <x v="8"/>
    <x v="8"/>
    <x v="2"/>
    <s v="¿Cuentan con un inventario documental del archivo de gestión del área?"/>
    <x v="2"/>
    <n v="0"/>
    <n v="0"/>
    <n v="1"/>
    <n v="0"/>
    <n v="0"/>
    <n v="0"/>
    <m/>
  </r>
  <r>
    <x v="8"/>
    <x v="8"/>
    <x v="3"/>
    <s v="¿Cuentan con los expedientes digitalizados?"/>
    <x v="1"/>
    <n v="0"/>
    <n v="1"/>
    <n v="0"/>
    <n v="0"/>
    <n v="0.02"/>
    <n v="0.16666666666666666"/>
    <m/>
  </r>
  <r>
    <x v="8"/>
    <x v="8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8"/>
    <x v="8"/>
    <x v="3"/>
    <s v="¿La información digitalizada está clasificada conforme al Cuadro de Clasificación Documental (CCD)?"/>
    <x v="0"/>
    <n v="1"/>
    <n v="0"/>
    <n v="0"/>
    <n v="0"/>
    <n v="0.04"/>
    <n v="0.33333333333333331"/>
    <m/>
  </r>
  <r>
    <x v="8"/>
    <x v="8"/>
    <x v="4"/>
    <s v="¿Fotocopian e imprimen a doble cara del papel?"/>
    <x v="1"/>
    <n v="0"/>
    <n v="1"/>
    <n v="0"/>
    <n v="0"/>
    <n v="0.02"/>
    <n v="0.25"/>
    <m/>
  </r>
  <r>
    <x v="8"/>
    <x v="8"/>
    <x v="4"/>
    <s v="¿Tienen punto de reciclaje exclusivamente para el papel?"/>
    <x v="2"/>
    <n v="0"/>
    <n v="0"/>
    <n v="1"/>
    <n v="0"/>
    <n v="0"/>
    <n v="0"/>
    <m/>
  </r>
  <r>
    <x v="8"/>
    <x v="8"/>
    <x v="5"/>
    <s v="¿Existen unidades documentales o expedientes que no se consultan en el archivo de gestión?"/>
    <x v="2"/>
    <n v="0"/>
    <n v="0"/>
    <n v="1"/>
    <n v="0"/>
    <n v="0"/>
    <n v="0"/>
    <m/>
  </r>
  <r>
    <x v="8"/>
    <x v="8"/>
    <x v="5"/>
    <s v="¿Se han transferido al archivo central únicamente las unidades documentales o expedientes que han agotado su trámite en la oficina productora indistintamente de su soporte (fisico / electrónico)?"/>
    <x v="1"/>
    <n v="0"/>
    <n v="1"/>
    <n v="0"/>
    <n v="0"/>
    <n v="0.02"/>
    <n v="0.25"/>
    <m/>
  </r>
  <r>
    <x v="8"/>
    <x v="8"/>
    <x v="6"/>
    <s v="¿Se prevé espacio suficiente para albergar la documentación agrupada y su crecimiento natural?"/>
    <x v="0"/>
    <n v="1"/>
    <n v="0"/>
    <n v="0"/>
    <n v="0"/>
    <n v="0.04"/>
    <n v="0.5"/>
    <m/>
  </r>
  <r>
    <x v="8"/>
    <x v="8"/>
    <x v="6"/>
    <s v="¿Las condiciones del lugar de almacenamiento evitan riesgos eléctricos, de humedad o inundación?"/>
    <x v="0"/>
    <n v="1"/>
    <n v="0"/>
    <n v="0"/>
    <n v="0"/>
    <n v="0.04"/>
    <n v="0.5"/>
    <m/>
  </r>
  <r>
    <x v="8"/>
    <x v="8"/>
    <x v="7"/>
    <s v="¿Se cuenta con mobiliario adecuado para el archivo de gestión?"/>
    <x v="2"/>
    <n v="0"/>
    <n v="0"/>
    <n v="1"/>
    <n v="0"/>
    <n v="0"/>
    <n v="0"/>
    <m/>
  </r>
  <r>
    <x v="8"/>
    <x v="8"/>
    <x v="7"/>
    <s v="¿El lugar destinado al almacenamiento de archivos cuenta con climatización?"/>
    <x v="2"/>
    <n v="0"/>
    <n v="0"/>
    <n v="1"/>
    <n v="0"/>
    <n v="0"/>
    <n v="0"/>
    <m/>
  </r>
  <r>
    <x v="8"/>
    <x v="8"/>
    <x v="7"/>
    <s v="¿Cuentan con controles de acceso a lugar destinado al archivo de gestión?"/>
    <x v="2"/>
    <n v="0"/>
    <n v="0"/>
    <n v="1"/>
    <n v="0"/>
    <n v="0"/>
    <n v="0"/>
    <m/>
  </r>
  <r>
    <x v="8"/>
    <x v="8"/>
    <x v="7"/>
    <s v="¿Se cuenta con extintores de CO₂ o Solkaflam cerca del archivo?"/>
    <x v="2"/>
    <n v="0"/>
    <n v="0"/>
    <n v="1"/>
    <n v="0"/>
    <n v="0"/>
    <n v="0"/>
    <m/>
  </r>
  <r>
    <x v="8"/>
    <x v="8"/>
    <x v="8"/>
    <s v="¿Se realizan limpiezas periódicas en el lugar destinado al almacenamiento de archivos?"/>
    <x v="2"/>
    <n v="0"/>
    <n v="0"/>
    <n v="1"/>
    <n v="0"/>
    <n v="0"/>
    <n v="0"/>
    <m/>
  </r>
  <r>
    <x v="8"/>
    <x v="8"/>
    <x v="8"/>
    <s v="¿El personal asignado al archivo de gestión cuenta con competencias para su manejo?"/>
    <x v="1"/>
    <n v="0"/>
    <n v="1"/>
    <n v="0"/>
    <n v="0"/>
    <n v="0.02"/>
    <n v="0.16666666666666666"/>
    <m/>
  </r>
  <r>
    <x v="9"/>
    <x v="9"/>
    <x v="0"/>
    <s v="¿La información está agrupada conforme al Cuadro de Clasificación Documental (CCD)?"/>
    <x v="0"/>
    <n v="1"/>
    <n v="0"/>
    <n v="0"/>
    <n v="0"/>
    <n v="0.04"/>
    <n v="0.33333333333333331"/>
    <m/>
  </r>
  <r>
    <x v="9"/>
    <x v="9"/>
    <x v="0"/>
    <s v="¿Todos los documentos están correctamente vinculados a las unidades documentales correspondientes, sin utilizar denominaciones genéricas como “documentos varios” o “comunicaciones recibidas/enviadas”?"/>
    <x v="0"/>
    <n v="1"/>
    <n v="0"/>
    <n v="0"/>
    <n v="0"/>
    <n v="0.04"/>
    <n v="0.33333333333333331"/>
    <m/>
  </r>
  <r>
    <x v="9"/>
    <x v="9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9"/>
    <x v="9"/>
    <x v="1"/>
    <s v="¿Las unidades documentales cuentan con un sistema de ordenación (numérico, alfabético o mixto) que facilite su consulta?"/>
    <x v="1"/>
    <n v="0"/>
    <n v="1"/>
    <n v="0"/>
    <n v="0"/>
    <n v="0.02"/>
    <n v="0.1"/>
    <m/>
  </r>
  <r>
    <x v="9"/>
    <x v="9"/>
    <x v="1"/>
    <s v="¿Los documentos están ubicados dentro de las carpetas respetando el principio de orden original?"/>
    <x v="0"/>
    <n v="1"/>
    <n v="0"/>
    <n v="0"/>
    <n v="0"/>
    <n v="0.04"/>
    <n v="0.2"/>
    <m/>
  </r>
  <r>
    <x v="9"/>
    <x v="9"/>
    <x v="1"/>
    <s v="¿Los documentos están libres de elementos metálicos? (ganchos, clips, grapas, etc)"/>
    <x v="0"/>
    <n v="1"/>
    <n v="0"/>
    <n v="0"/>
    <n v="0"/>
    <n v="0.04"/>
    <n v="0.2"/>
    <m/>
  </r>
  <r>
    <x v="9"/>
    <x v="9"/>
    <x v="1"/>
    <s v="¿Los expedientes están foliados correctamente?"/>
    <x v="2"/>
    <n v="0"/>
    <n v="0"/>
    <n v="1"/>
    <n v="0"/>
    <n v="0"/>
    <n v="0"/>
    <m/>
  </r>
  <r>
    <x v="9"/>
    <x v="9"/>
    <x v="1"/>
    <s v="¿Los documentos están almacenados en unidades de conservación adecuadas?"/>
    <x v="2"/>
    <n v="0"/>
    <n v="0"/>
    <n v="1"/>
    <n v="0"/>
    <n v="0"/>
    <n v="0"/>
    <m/>
  </r>
  <r>
    <x v="9"/>
    <x v="9"/>
    <x v="2"/>
    <s v="¿Las unidades documentales están debidamente identificadas con sus respectivos rótulos?"/>
    <x v="2"/>
    <n v="0"/>
    <n v="0"/>
    <n v="1"/>
    <n v="0"/>
    <n v="0"/>
    <n v="0"/>
    <m/>
  </r>
  <r>
    <x v="9"/>
    <x v="9"/>
    <x v="2"/>
    <s v="¿Cuentan con un inventario documental del archivo de gestión del área?"/>
    <x v="2"/>
    <n v="0"/>
    <n v="0"/>
    <n v="1"/>
    <n v="0"/>
    <n v="0"/>
    <n v="0"/>
    <m/>
  </r>
  <r>
    <x v="9"/>
    <x v="9"/>
    <x v="4"/>
    <s v="¿Fotocopian e imprimen a doble cara del papel?"/>
    <x v="1"/>
    <n v="0"/>
    <n v="1"/>
    <n v="0"/>
    <n v="0"/>
    <n v="0.02"/>
    <n v="0.16666666666666666"/>
    <m/>
  </r>
  <r>
    <x v="9"/>
    <x v="9"/>
    <x v="4"/>
    <s v="¿Tienen punto de reciclaje exclusivamente para el papel?"/>
    <x v="2"/>
    <n v="0"/>
    <n v="0"/>
    <n v="1"/>
    <n v="0"/>
    <n v="0"/>
    <n v="0"/>
    <m/>
  </r>
  <r>
    <x v="9"/>
    <x v="9"/>
    <x v="3"/>
    <s v="¿Cuentan con los expedientes digitalizados?"/>
    <x v="2"/>
    <n v="0"/>
    <n v="0"/>
    <n v="1"/>
    <n v="0"/>
    <n v="0"/>
    <n v="0"/>
    <m/>
  </r>
  <r>
    <x v="9"/>
    <x v="9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9"/>
    <x v="9"/>
    <x v="3"/>
    <s v="¿La información digitalizada está clasificada conforme al Cuadro de Clasificación Documental (CCD)?"/>
    <x v="0"/>
    <n v="1"/>
    <n v="0"/>
    <n v="0"/>
    <n v="0"/>
    <n v="0.04"/>
    <n v="0.5"/>
    <m/>
  </r>
  <r>
    <x v="9"/>
    <x v="9"/>
    <x v="5"/>
    <s v="¿Existen unidades documentales o expedientes que no se consultan en el archivo de gestión?"/>
    <x v="0"/>
    <n v="1"/>
    <n v="0"/>
    <n v="0"/>
    <n v="0"/>
    <n v="0.04"/>
    <n v="0.5"/>
    <m/>
  </r>
  <r>
    <x v="9"/>
    <x v="9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9"/>
    <x v="9"/>
    <x v="6"/>
    <s v="¿Se prevé espacio suficiente para albergar la documentación agrupada y su crecimiento natural?"/>
    <x v="1"/>
    <n v="0"/>
    <n v="1"/>
    <n v="0"/>
    <n v="0"/>
    <n v="0.02"/>
    <n v="0.25"/>
    <m/>
  </r>
  <r>
    <x v="9"/>
    <x v="9"/>
    <x v="6"/>
    <s v="¿Las condiciones del lugar de almacenamiento evitan riesgos eléctricos, de humedad o inundación?"/>
    <x v="0"/>
    <n v="1"/>
    <n v="0"/>
    <n v="0"/>
    <n v="0"/>
    <n v="0.04"/>
    <n v="0.5"/>
    <m/>
  </r>
  <r>
    <x v="9"/>
    <x v="9"/>
    <x v="7"/>
    <s v="¿Se cuenta con mobiliario adecuado para el archivo de gestión?"/>
    <x v="0"/>
    <n v="1"/>
    <n v="0"/>
    <n v="0"/>
    <n v="0"/>
    <n v="0.04"/>
    <n v="0.25"/>
    <m/>
  </r>
  <r>
    <x v="9"/>
    <x v="9"/>
    <x v="7"/>
    <s v="¿El lugar destinado al almacenamiento de archivos cuenta con climatización?"/>
    <x v="2"/>
    <n v="0"/>
    <n v="0"/>
    <n v="1"/>
    <n v="0"/>
    <n v="0"/>
    <n v="0"/>
    <m/>
  </r>
  <r>
    <x v="9"/>
    <x v="9"/>
    <x v="7"/>
    <s v="¿Cuentan con controles de acceso a lugar destinado al archivo de gestión?"/>
    <x v="1"/>
    <n v="0"/>
    <n v="1"/>
    <n v="0"/>
    <n v="0"/>
    <n v="0.02"/>
    <n v="0.125"/>
    <m/>
  </r>
  <r>
    <x v="9"/>
    <x v="9"/>
    <x v="7"/>
    <s v="¿Se cuenta con extintores de CO₂ o Solkaflam cerca del archivo?"/>
    <x v="0"/>
    <n v="1"/>
    <n v="0"/>
    <n v="0"/>
    <n v="0"/>
    <n v="0.04"/>
    <n v="0.25"/>
    <m/>
  </r>
  <r>
    <x v="9"/>
    <x v="9"/>
    <x v="8"/>
    <s v="¿Se realizan limpiezas periódicas en el lugar destinado al almacenamiento de archivos?"/>
    <x v="0"/>
    <n v="1"/>
    <n v="0"/>
    <n v="0"/>
    <n v="0"/>
    <n v="0.04"/>
    <n v="0.5"/>
    <m/>
  </r>
  <r>
    <x v="9"/>
    <x v="9"/>
    <x v="8"/>
    <s v="¿El personal asignado al archivo de gestión cuenta con competencias para su manejo?"/>
    <x v="2"/>
    <n v="0"/>
    <n v="0"/>
    <n v="1"/>
    <n v="0"/>
    <n v="0"/>
    <n v="0"/>
    <m/>
  </r>
  <r>
    <x v="10"/>
    <x v="10"/>
    <x v="0"/>
    <s v="¿La información está agrupada conforme al Cuadro de Clasificación Documental (CCD)?"/>
    <x v="2"/>
    <n v="0"/>
    <n v="0"/>
    <n v="1"/>
    <n v="0"/>
    <n v="0"/>
    <n v="0"/>
    <m/>
  </r>
  <r>
    <x v="10"/>
    <x v="10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0"/>
    <x v="10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0"/>
    <x v="10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10"/>
    <x v="10"/>
    <x v="1"/>
    <s v="¿Los documentos están ubicados dentro de las carpetas respetando el principio de orden original?"/>
    <x v="1"/>
    <n v="0"/>
    <n v="1"/>
    <n v="0"/>
    <n v="0"/>
    <n v="0.02"/>
    <n v="0.1"/>
    <m/>
  </r>
  <r>
    <x v="10"/>
    <x v="10"/>
    <x v="1"/>
    <s v="¿Los documentos están libres de elementos metálicos? (ganchos, clips, grapas, etc)"/>
    <x v="0"/>
    <n v="1"/>
    <n v="0"/>
    <n v="0"/>
    <n v="0"/>
    <n v="0.04"/>
    <n v="0.2"/>
    <m/>
  </r>
  <r>
    <x v="10"/>
    <x v="10"/>
    <x v="1"/>
    <s v="¿Los expedientes están foliados correctamente?"/>
    <x v="0"/>
    <n v="1"/>
    <n v="0"/>
    <n v="0"/>
    <n v="0"/>
    <n v="0.04"/>
    <n v="0.2"/>
    <m/>
  </r>
  <r>
    <x v="10"/>
    <x v="10"/>
    <x v="1"/>
    <s v="¿Los documentos están almacenados en unidades de conservación adecuadas?"/>
    <x v="2"/>
    <n v="0"/>
    <n v="0"/>
    <n v="1"/>
    <n v="0"/>
    <n v="0"/>
    <n v="0"/>
    <m/>
  </r>
  <r>
    <x v="10"/>
    <x v="10"/>
    <x v="2"/>
    <s v="¿Las unidades documentales están debidamente identificadas con sus respectivos rótulos?"/>
    <x v="1"/>
    <n v="0"/>
    <n v="1"/>
    <n v="0"/>
    <n v="0"/>
    <n v="0.02"/>
    <n v="0.25"/>
    <m/>
  </r>
  <r>
    <x v="10"/>
    <x v="10"/>
    <x v="2"/>
    <s v="¿Cuentan con un inventario documental del archivo de gestión del área?"/>
    <x v="0"/>
    <n v="1"/>
    <n v="0"/>
    <n v="0"/>
    <n v="0"/>
    <n v="0.04"/>
    <n v="0.5"/>
    <m/>
  </r>
  <r>
    <x v="10"/>
    <x v="10"/>
    <x v="3"/>
    <s v="¿Cuentan con los expedientes digitalizados?"/>
    <x v="0"/>
    <n v="1"/>
    <n v="0"/>
    <n v="0"/>
    <n v="0"/>
    <n v="0.04"/>
    <n v="0.33333333333333331"/>
    <m/>
  </r>
  <r>
    <x v="10"/>
    <x v="10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0"/>
    <x v="10"/>
    <x v="3"/>
    <s v="¿La información digitalizada está clasificada conforme al Cuadro de Clasificación Documental (CCD)?"/>
    <x v="2"/>
    <n v="0"/>
    <n v="0"/>
    <n v="1"/>
    <n v="0"/>
    <n v="0"/>
    <n v="0"/>
    <m/>
  </r>
  <r>
    <x v="10"/>
    <x v="10"/>
    <x v="4"/>
    <s v="¿Fotocopian e imprimen a doble cara del papel?"/>
    <x v="1"/>
    <n v="0"/>
    <n v="1"/>
    <n v="0"/>
    <n v="0"/>
    <n v="0.02"/>
    <n v="0.25"/>
    <m/>
  </r>
  <r>
    <x v="10"/>
    <x v="10"/>
    <x v="4"/>
    <s v="¿Tienen punto de reciclaje exclusivamente para el papel?"/>
    <x v="2"/>
    <n v="0"/>
    <n v="0"/>
    <n v="1"/>
    <n v="0"/>
    <n v="0"/>
    <n v="0"/>
    <m/>
  </r>
  <r>
    <x v="10"/>
    <x v="10"/>
    <x v="5"/>
    <s v="¿Existen unidades documentales o expedientes que no se consultan en el archivo de gestión?"/>
    <x v="2"/>
    <n v="0"/>
    <n v="0"/>
    <n v="1"/>
    <n v="0"/>
    <n v="0"/>
    <n v="0"/>
    <m/>
  </r>
  <r>
    <x v="10"/>
    <x v="10"/>
    <x v="5"/>
    <s v="¿Se han transferido al archivo central únicamente las unidades documentales o expedientes que han agotado su trámite en la oficina productora indistintamente de su soporte (fisico / electrónico)?"/>
    <x v="0"/>
    <n v="1"/>
    <n v="0"/>
    <n v="0"/>
    <n v="0"/>
    <n v="0.04"/>
    <n v="0.5"/>
    <m/>
  </r>
  <r>
    <x v="10"/>
    <x v="10"/>
    <x v="6"/>
    <s v="¿Se prevé espacio suficiente para albergar la documentación agrupada y su crecimiento natural?"/>
    <x v="2"/>
    <n v="0"/>
    <n v="0"/>
    <n v="1"/>
    <n v="0"/>
    <n v="0"/>
    <n v="0"/>
    <m/>
  </r>
  <r>
    <x v="10"/>
    <x v="10"/>
    <x v="6"/>
    <s v="¿Las condiciones del lugar de almacenamiento evitan riesgos eléctricos, de humedad o inundación?"/>
    <x v="1"/>
    <n v="0"/>
    <n v="1"/>
    <n v="0"/>
    <n v="0"/>
    <n v="0.02"/>
    <n v="0.25"/>
    <m/>
  </r>
  <r>
    <x v="10"/>
    <x v="10"/>
    <x v="7"/>
    <s v="¿Se cuenta con mobiliario adecuado para el archivo de gestión?"/>
    <x v="0"/>
    <n v="1"/>
    <n v="0"/>
    <n v="0"/>
    <n v="0"/>
    <n v="0.04"/>
    <n v="0.25"/>
    <m/>
  </r>
  <r>
    <x v="10"/>
    <x v="10"/>
    <x v="7"/>
    <s v="¿El lugar destinado al almacenamiento de archivos cuenta con climatización?"/>
    <x v="0"/>
    <n v="1"/>
    <n v="0"/>
    <n v="0"/>
    <n v="0"/>
    <n v="0.04"/>
    <n v="0.25"/>
    <m/>
  </r>
  <r>
    <x v="10"/>
    <x v="10"/>
    <x v="7"/>
    <s v="¿Cuentan con controles de acceso a lugar destinado al archivo de gestión?"/>
    <x v="2"/>
    <n v="0"/>
    <n v="0"/>
    <n v="1"/>
    <n v="0"/>
    <n v="0"/>
    <n v="0"/>
    <m/>
  </r>
  <r>
    <x v="10"/>
    <x v="10"/>
    <x v="7"/>
    <s v="¿Se cuenta con extintores de CO₂ o Solkaflam cerca del archivo?"/>
    <x v="1"/>
    <n v="0"/>
    <n v="1"/>
    <n v="0"/>
    <n v="0"/>
    <n v="0.02"/>
    <n v="0.125"/>
    <m/>
  </r>
  <r>
    <x v="10"/>
    <x v="10"/>
    <x v="8"/>
    <s v="¿Se realizan limpiezas periódicas en el lugar destinado al almacenamiento de archivos?"/>
    <x v="0"/>
    <n v="1"/>
    <n v="0"/>
    <n v="0"/>
    <n v="0"/>
    <n v="0.04"/>
    <n v="0.5"/>
    <m/>
  </r>
  <r>
    <x v="10"/>
    <x v="10"/>
    <x v="8"/>
    <s v="¿El personal asignado al archivo de gestión cuenta con competencias para su manejo?"/>
    <x v="0"/>
    <n v="1"/>
    <n v="0"/>
    <n v="0"/>
    <n v="0"/>
    <n v="0.04"/>
    <n v="0.33333333333333331"/>
    <m/>
  </r>
  <r>
    <x v="11"/>
    <x v="11"/>
    <x v="0"/>
    <s v="¿La información está agrupada conforme al Cuadro de Clasificación Documental (CCD)?"/>
    <x v="2"/>
    <n v="0"/>
    <n v="0"/>
    <n v="1"/>
    <n v="0"/>
    <n v="0"/>
    <n v="0"/>
    <m/>
  </r>
  <r>
    <x v="11"/>
    <x v="11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1"/>
    <x v="11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1"/>
    <x v="11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11"/>
    <x v="11"/>
    <x v="1"/>
    <s v="¿Los documentos están ubicados dentro de las carpetas respetando el principio de orden original?"/>
    <x v="2"/>
    <n v="0"/>
    <n v="0"/>
    <n v="1"/>
    <n v="0"/>
    <n v="0"/>
    <n v="0"/>
    <m/>
  </r>
  <r>
    <x v="11"/>
    <x v="11"/>
    <x v="1"/>
    <s v="¿Los documentos están libres de elementos metálicos? (ganchos, clips, grapas, etc)"/>
    <x v="1"/>
    <n v="0"/>
    <n v="1"/>
    <n v="0"/>
    <n v="0"/>
    <n v="0.02"/>
    <n v="0.1"/>
    <m/>
  </r>
  <r>
    <x v="11"/>
    <x v="11"/>
    <x v="1"/>
    <s v="¿Los expedientes están foliados correctamente?"/>
    <x v="0"/>
    <n v="1"/>
    <n v="0"/>
    <n v="0"/>
    <n v="0"/>
    <n v="0.04"/>
    <n v="0.2"/>
    <m/>
  </r>
  <r>
    <x v="11"/>
    <x v="11"/>
    <x v="1"/>
    <s v="¿Los documentos están almacenados en unidades de conservación adecuadas?"/>
    <x v="0"/>
    <n v="1"/>
    <n v="0"/>
    <n v="0"/>
    <n v="0"/>
    <n v="0.04"/>
    <n v="0.2"/>
    <m/>
  </r>
  <r>
    <x v="11"/>
    <x v="11"/>
    <x v="2"/>
    <s v="¿Las unidades documentales están debidamente identificadas con sus respectivos rótulos?"/>
    <x v="2"/>
    <n v="0"/>
    <n v="0"/>
    <n v="1"/>
    <n v="0"/>
    <n v="0"/>
    <n v="0"/>
    <m/>
  </r>
  <r>
    <x v="11"/>
    <x v="11"/>
    <x v="2"/>
    <s v="¿Cuentan con un inventario documental del archivo de gestión del área?"/>
    <x v="1"/>
    <n v="0"/>
    <n v="1"/>
    <n v="0"/>
    <n v="0"/>
    <n v="0.02"/>
    <n v="0.25"/>
    <m/>
  </r>
  <r>
    <x v="11"/>
    <x v="11"/>
    <x v="3"/>
    <s v="¿Cuentan con los expedientes digitalizados?"/>
    <x v="0"/>
    <n v="1"/>
    <n v="0"/>
    <n v="0"/>
    <n v="0"/>
    <n v="0.04"/>
    <n v="0.33333333333333331"/>
    <m/>
  </r>
  <r>
    <x v="11"/>
    <x v="11"/>
    <x v="3"/>
    <s v="¿Cuentan con la documentación digitalizada almacenada en los repositorios electronicos de la Emrpesa (SharePoint)?"/>
    <x v="0"/>
    <n v="1"/>
    <n v="0"/>
    <n v="0"/>
    <n v="0"/>
    <n v="0.04"/>
    <n v="0.33333333333333331"/>
    <m/>
  </r>
  <r>
    <x v="11"/>
    <x v="11"/>
    <x v="3"/>
    <s v="¿La información digitalizada está clasificada conforme al Cuadro de Clasificación Documental (CCD)?"/>
    <x v="2"/>
    <n v="0"/>
    <n v="0"/>
    <n v="1"/>
    <n v="0"/>
    <n v="0"/>
    <n v="0"/>
    <m/>
  </r>
  <r>
    <x v="11"/>
    <x v="11"/>
    <x v="4"/>
    <s v="¿Fotocopian e imprimen a doble cara del papel?"/>
    <x v="1"/>
    <n v="0"/>
    <n v="1"/>
    <n v="0"/>
    <n v="0"/>
    <n v="0.02"/>
    <n v="0.25"/>
    <m/>
  </r>
  <r>
    <x v="11"/>
    <x v="11"/>
    <x v="4"/>
    <s v="¿Tienen punto de reciclaje exclusivamente para el papel?"/>
    <x v="2"/>
    <n v="0"/>
    <n v="0"/>
    <n v="1"/>
    <n v="0"/>
    <n v="0"/>
    <n v="0"/>
    <m/>
  </r>
  <r>
    <x v="11"/>
    <x v="11"/>
    <x v="5"/>
    <s v="¿Existen unidades documentales o expedientes que no se consultan en el archivo de gestión?"/>
    <x v="1"/>
    <n v="0"/>
    <n v="1"/>
    <n v="0"/>
    <n v="0"/>
    <n v="0.02"/>
    <n v="0.25"/>
    <m/>
  </r>
  <r>
    <x v="11"/>
    <x v="11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1"/>
    <x v="11"/>
    <x v="6"/>
    <s v="¿Se prevé espacio suficiente para albergar la documentación agrupada y su crecimiento natural?"/>
    <x v="2"/>
    <n v="0"/>
    <n v="0"/>
    <n v="1"/>
    <n v="0"/>
    <n v="0"/>
    <n v="0"/>
    <m/>
  </r>
  <r>
    <x v="11"/>
    <x v="11"/>
    <x v="6"/>
    <s v="¿Las condiciones del lugar de almacenamiento evitan riesgos eléctricos, de humedad o inundación?"/>
    <x v="2"/>
    <n v="0"/>
    <n v="0"/>
    <n v="1"/>
    <n v="0"/>
    <n v="0"/>
    <n v="0"/>
    <m/>
  </r>
  <r>
    <x v="11"/>
    <x v="11"/>
    <x v="7"/>
    <s v="¿Se cuenta con mobiliario adecuado para el archivo de gestión?"/>
    <x v="2"/>
    <n v="0"/>
    <n v="0"/>
    <n v="1"/>
    <n v="0"/>
    <n v="0"/>
    <n v="0"/>
    <m/>
  </r>
  <r>
    <x v="11"/>
    <x v="11"/>
    <x v="7"/>
    <s v="¿El lugar destinado al almacenamiento de archivos cuenta con climatización?"/>
    <x v="0"/>
    <n v="1"/>
    <n v="0"/>
    <n v="0"/>
    <n v="0"/>
    <n v="0.04"/>
    <n v="0.25"/>
    <m/>
  </r>
  <r>
    <x v="11"/>
    <x v="11"/>
    <x v="7"/>
    <s v="¿Cuentan con controles de acceso a lugar destinado al archivo de gestión?"/>
    <x v="0"/>
    <n v="1"/>
    <n v="0"/>
    <n v="0"/>
    <n v="0"/>
    <n v="0.04"/>
    <n v="0.25"/>
    <m/>
  </r>
  <r>
    <x v="11"/>
    <x v="11"/>
    <x v="7"/>
    <s v="¿Se cuenta con extintores de CO₂ o Solkaflam cerca del archivo?"/>
    <x v="2"/>
    <n v="0"/>
    <n v="0"/>
    <n v="1"/>
    <n v="0"/>
    <n v="0"/>
    <n v="0"/>
    <m/>
  </r>
  <r>
    <x v="11"/>
    <x v="11"/>
    <x v="8"/>
    <s v="¿Se realizan limpiezas periódicas en el lugar destinado al almacenamiento de archivos?"/>
    <x v="1"/>
    <n v="0"/>
    <n v="1"/>
    <n v="0"/>
    <n v="0"/>
    <n v="0.02"/>
    <n v="0.25"/>
    <m/>
  </r>
  <r>
    <x v="11"/>
    <x v="11"/>
    <x v="8"/>
    <s v="¿El personal asignado al archivo de gestión cuenta con competencias para su manejo?"/>
    <x v="0"/>
    <n v="1"/>
    <n v="0"/>
    <n v="0"/>
    <n v="0"/>
    <n v="0.04"/>
    <n v="0.33333333333333331"/>
    <m/>
  </r>
  <r>
    <x v="12"/>
    <x v="12"/>
    <x v="0"/>
    <s v="¿La información está agrupada conforme al Cuadro de Clasificación Documental (CCD)?"/>
    <x v="0"/>
    <n v="1"/>
    <n v="0"/>
    <n v="0"/>
    <n v="0"/>
    <n v="0.04"/>
    <n v="0.33333333333333331"/>
    <m/>
  </r>
  <r>
    <x v="12"/>
    <x v="12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2"/>
    <x v="12"/>
    <x v="0"/>
    <s v="¿Los correos electrónicos, como parte de una función o procedimiento, están clasificados y archivados digitalmente en su respectiva serie documental?"/>
    <x v="1"/>
    <n v="0"/>
    <n v="1"/>
    <n v="0"/>
    <n v="0"/>
    <n v="0.02"/>
    <n v="0.16666666666666666"/>
    <m/>
  </r>
  <r>
    <x v="12"/>
    <x v="12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12"/>
    <x v="12"/>
    <x v="1"/>
    <s v="¿Los documentos están ubicados dentro de las carpetas respetando el principio de orden original?"/>
    <x v="0"/>
    <n v="1"/>
    <n v="0"/>
    <n v="0"/>
    <n v="0"/>
    <n v="0.04"/>
    <n v="0.2"/>
    <m/>
  </r>
  <r>
    <x v="12"/>
    <x v="12"/>
    <x v="1"/>
    <s v="¿Los documentos están libres de elementos metálicos? (ganchos, clips, grapas, etc)"/>
    <x v="2"/>
    <n v="0"/>
    <n v="0"/>
    <n v="1"/>
    <n v="0"/>
    <n v="0"/>
    <n v="0"/>
    <m/>
  </r>
  <r>
    <x v="12"/>
    <x v="12"/>
    <x v="1"/>
    <s v="¿Los expedientes están foliados correctamente?"/>
    <x v="1"/>
    <n v="0"/>
    <n v="1"/>
    <n v="0"/>
    <n v="0"/>
    <n v="0.02"/>
    <n v="0.1"/>
    <m/>
  </r>
  <r>
    <x v="12"/>
    <x v="12"/>
    <x v="1"/>
    <s v="¿Los documentos están almacenados en unidades de conservación adecuadas?"/>
    <x v="2"/>
    <n v="0"/>
    <n v="0"/>
    <n v="1"/>
    <n v="0"/>
    <n v="0"/>
    <n v="0"/>
    <m/>
  </r>
  <r>
    <x v="12"/>
    <x v="12"/>
    <x v="2"/>
    <s v="¿Las unidades documentales están debidamente identificadas con sus respectivos rótulos?"/>
    <x v="2"/>
    <n v="0"/>
    <n v="0"/>
    <n v="1"/>
    <n v="0"/>
    <n v="0"/>
    <n v="0"/>
    <m/>
  </r>
  <r>
    <x v="12"/>
    <x v="12"/>
    <x v="2"/>
    <s v="¿Cuentan con un inventario documental del archivo de gestión del área?"/>
    <x v="2"/>
    <n v="0"/>
    <n v="0"/>
    <n v="1"/>
    <n v="0"/>
    <n v="0"/>
    <n v="0"/>
    <m/>
  </r>
  <r>
    <x v="12"/>
    <x v="12"/>
    <x v="3"/>
    <s v="¿Cuentan con los expedientes digitalizados?"/>
    <x v="2"/>
    <n v="0"/>
    <n v="0"/>
    <n v="1"/>
    <n v="0"/>
    <n v="0"/>
    <n v="0"/>
    <m/>
  </r>
  <r>
    <x v="12"/>
    <x v="12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2"/>
    <x v="12"/>
    <x v="3"/>
    <s v="¿La información digitalizada está clasificada conforme al Cuadro de Clasificación Documental (CCD)?"/>
    <x v="2"/>
    <n v="0"/>
    <n v="0"/>
    <n v="1"/>
    <n v="0"/>
    <n v="0"/>
    <n v="0"/>
    <m/>
  </r>
  <r>
    <x v="12"/>
    <x v="12"/>
    <x v="4"/>
    <s v="¿Fotocopian e imprimen a doble cara del papel?"/>
    <x v="1"/>
    <n v="0"/>
    <n v="1"/>
    <n v="0"/>
    <n v="0"/>
    <n v="0.02"/>
    <n v="0.25"/>
    <m/>
  </r>
  <r>
    <x v="12"/>
    <x v="12"/>
    <x v="4"/>
    <s v="¿Tienen punto de reciclaje exclusivamente para el papel?"/>
    <x v="2"/>
    <n v="0"/>
    <n v="0"/>
    <n v="1"/>
    <n v="0"/>
    <n v="0"/>
    <n v="0"/>
    <m/>
  </r>
  <r>
    <x v="12"/>
    <x v="12"/>
    <x v="5"/>
    <s v="¿Existen unidades documentales o expedientes que no se consultan en el archivo de gestión?"/>
    <x v="2"/>
    <n v="0"/>
    <n v="0"/>
    <n v="1"/>
    <n v="0"/>
    <n v="0"/>
    <n v="0"/>
    <m/>
  </r>
  <r>
    <x v="12"/>
    <x v="12"/>
    <x v="5"/>
    <s v="¿Se han transferido al archivo central únicamente las unidades documentales o expedientes que han agotado su trámite en la oficina productora indistintamente de su soporte (fisico / electrónico)?"/>
    <x v="1"/>
    <n v="0"/>
    <n v="1"/>
    <n v="0"/>
    <n v="0"/>
    <n v="0.02"/>
    <n v="0.25"/>
    <m/>
  </r>
  <r>
    <x v="12"/>
    <x v="12"/>
    <x v="6"/>
    <s v="¿Se prevé espacio suficiente para albergar la documentación agrupada y su crecimiento natural?"/>
    <x v="0"/>
    <n v="1"/>
    <n v="0"/>
    <n v="0"/>
    <n v="0"/>
    <n v="0.04"/>
    <n v="0.5"/>
    <m/>
  </r>
  <r>
    <x v="12"/>
    <x v="12"/>
    <x v="6"/>
    <s v="¿Las condiciones del lugar de almacenamiento evitan riesgos eléctricos, de humedad o inundación?"/>
    <x v="0"/>
    <n v="1"/>
    <n v="0"/>
    <n v="0"/>
    <n v="0"/>
    <n v="0.04"/>
    <n v="0.5"/>
    <m/>
  </r>
  <r>
    <x v="12"/>
    <x v="12"/>
    <x v="7"/>
    <s v="¿Se cuenta con mobiliario adecuado para el archivo de gestión?"/>
    <x v="2"/>
    <n v="0"/>
    <n v="0"/>
    <n v="1"/>
    <n v="0"/>
    <n v="0"/>
    <n v="0"/>
    <m/>
  </r>
  <r>
    <x v="12"/>
    <x v="12"/>
    <x v="7"/>
    <s v="¿El lugar destinado al almacenamiento de archivos cuenta con climatización?"/>
    <x v="1"/>
    <n v="0"/>
    <n v="1"/>
    <n v="0"/>
    <n v="0"/>
    <n v="0.02"/>
    <n v="0.125"/>
    <m/>
  </r>
  <r>
    <x v="12"/>
    <x v="12"/>
    <x v="7"/>
    <s v="¿Cuentan con controles de acceso a lugar destinado al archivo de gestión?"/>
    <x v="0"/>
    <n v="1"/>
    <n v="0"/>
    <n v="0"/>
    <n v="0"/>
    <n v="0.04"/>
    <n v="0.25"/>
    <m/>
  </r>
  <r>
    <x v="12"/>
    <x v="12"/>
    <x v="7"/>
    <s v="¿Se cuenta con extintores de CO₂ o Solkaflam cerca del archivo?"/>
    <x v="0"/>
    <n v="1"/>
    <n v="0"/>
    <n v="0"/>
    <n v="0"/>
    <n v="0.04"/>
    <n v="0.25"/>
    <m/>
  </r>
  <r>
    <x v="12"/>
    <x v="12"/>
    <x v="8"/>
    <s v="¿Se realizan limpiezas periódicas en el lugar destinado al almacenamiento de archivos?"/>
    <x v="2"/>
    <n v="0"/>
    <n v="0"/>
    <n v="1"/>
    <n v="0"/>
    <n v="0"/>
    <n v="0"/>
    <m/>
  </r>
  <r>
    <x v="12"/>
    <x v="12"/>
    <x v="8"/>
    <s v="¿El personal asignado al archivo de gestión cuenta con competencias para su manejo?"/>
    <x v="2"/>
    <n v="0"/>
    <n v="0"/>
    <n v="1"/>
    <n v="0"/>
    <n v="0"/>
    <n v="0"/>
    <m/>
  </r>
  <r>
    <x v="13"/>
    <x v="13"/>
    <x v="0"/>
    <s v="¿La información está agrupada conforme al Cuadro de Clasificación Documental (CCD)?"/>
    <x v="2"/>
    <n v="0"/>
    <n v="0"/>
    <n v="1"/>
    <n v="0"/>
    <n v="0"/>
    <n v="0"/>
    <m/>
  </r>
  <r>
    <x v="13"/>
    <x v="13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3"/>
    <x v="13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3"/>
    <x v="13"/>
    <x v="1"/>
    <s v="¿Las unidades documentales cuentan con un sistema de ordenación (numérico, alfabético o mixto) que facilite su consulta?"/>
    <x v="1"/>
    <n v="0"/>
    <n v="1"/>
    <n v="0"/>
    <n v="0"/>
    <n v="0.02"/>
    <n v="0.1"/>
    <m/>
  </r>
  <r>
    <x v="13"/>
    <x v="13"/>
    <x v="1"/>
    <s v="¿Los documentos están ubicados dentro de las carpetas respetando el principio de orden original?"/>
    <x v="0"/>
    <n v="1"/>
    <n v="0"/>
    <n v="0"/>
    <n v="0"/>
    <n v="0.04"/>
    <n v="0.2"/>
    <m/>
  </r>
  <r>
    <x v="13"/>
    <x v="13"/>
    <x v="1"/>
    <s v="¿Los documentos están libres de elementos metálicos? (ganchos, clips, grapas, etc)"/>
    <x v="0"/>
    <n v="1"/>
    <n v="0"/>
    <n v="0"/>
    <n v="0"/>
    <n v="0.04"/>
    <n v="0.2"/>
    <m/>
  </r>
  <r>
    <x v="13"/>
    <x v="13"/>
    <x v="1"/>
    <s v="¿Los expedientes están foliados correctamente?"/>
    <x v="2"/>
    <n v="0"/>
    <n v="0"/>
    <n v="1"/>
    <n v="0"/>
    <n v="0"/>
    <n v="0"/>
    <m/>
  </r>
  <r>
    <x v="13"/>
    <x v="13"/>
    <x v="1"/>
    <s v="¿Los documentos están almacenados en unidades de conservación adecuadas?"/>
    <x v="1"/>
    <n v="0"/>
    <n v="1"/>
    <n v="0"/>
    <n v="0"/>
    <n v="0.02"/>
    <n v="0.1"/>
    <m/>
  </r>
  <r>
    <x v="13"/>
    <x v="13"/>
    <x v="2"/>
    <s v="¿Las unidades documentales están debidamente identificadas con sus respectivos rótulos?"/>
    <x v="0"/>
    <n v="1"/>
    <n v="0"/>
    <n v="0"/>
    <n v="0"/>
    <n v="0.04"/>
    <n v="0.5"/>
    <m/>
  </r>
  <r>
    <x v="13"/>
    <x v="13"/>
    <x v="2"/>
    <s v="¿Cuentan con un inventario documental del archivo de gestión del área?"/>
    <x v="0"/>
    <n v="1"/>
    <n v="0"/>
    <n v="0"/>
    <n v="0"/>
    <n v="0.04"/>
    <n v="0.5"/>
    <m/>
  </r>
  <r>
    <x v="13"/>
    <x v="13"/>
    <x v="3"/>
    <s v="¿Cuentan con los expedientes digitalizados?"/>
    <x v="2"/>
    <n v="0"/>
    <n v="0"/>
    <n v="1"/>
    <n v="0"/>
    <n v="0"/>
    <n v="0"/>
    <m/>
  </r>
  <r>
    <x v="13"/>
    <x v="13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3"/>
    <x v="13"/>
    <x v="3"/>
    <s v="¿La información digitalizada está clasificada conforme al Cuadro de Clasificación Documental (CCD)?"/>
    <x v="2"/>
    <n v="0"/>
    <n v="0"/>
    <n v="1"/>
    <n v="0"/>
    <n v="0"/>
    <n v="0"/>
    <m/>
  </r>
  <r>
    <x v="13"/>
    <x v="13"/>
    <x v="4"/>
    <s v="¿Fotocopian e imprimen a doble cara del papel?"/>
    <x v="1"/>
    <n v="0"/>
    <n v="1"/>
    <n v="0"/>
    <n v="0"/>
    <n v="0.02"/>
    <n v="0.25"/>
    <m/>
  </r>
  <r>
    <x v="13"/>
    <x v="13"/>
    <x v="4"/>
    <s v="¿Tienen punto de reciclaje exclusivamente para el papel?"/>
    <x v="2"/>
    <n v="0"/>
    <n v="0"/>
    <n v="1"/>
    <n v="0"/>
    <n v="0"/>
    <n v="0"/>
    <m/>
  </r>
  <r>
    <x v="13"/>
    <x v="13"/>
    <x v="5"/>
    <s v="¿Existen unidades documentales o expedientes que no se consultan en el archivo de gestión?"/>
    <x v="0"/>
    <n v="1"/>
    <n v="0"/>
    <n v="0"/>
    <n v="0"/>
    <n v="0.04"/>
    <n v="0.5"/>
    <m/>
  </r>
  <r>
    <x v="13"/>
    <x v="13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3"/>
    <x v="13"/>
    <x v="6"/>
    <s v="¿Se prevé espacio suficiente para albergar la documentación agrupada y su crecimiento natural?"/>
    <x v="1"/>
    <n v="0"/>
    <n v="1"/>
    <n v="0"/>
    <n v="0"/>
    <n v="0.02"/>
    <n v="0.25"/>
    <m/>
  </r>
  <r>
    <x v="13"/>
    <x v="13"/>
    <x v="6"/>
    <s v="¿Las condiciones del lugar de almacenamiento evitan riesgos eléctricos, de humedad o inundación?"/>
    <x v="0"/>
    <n v="1"/>
    <n v="0"/>
    <n v="0"/>
    <n v="0"/>
    <n v="0.04"/>
    <n v="0.5"/>
    <m/>
  </r>
  <r>
    <x v="13"/>
    <x v="13"/>
    <x v="7"/>
    <s v="¿Se cuenta con mobiliario adecuado para el archivo de gestión?"/>
    <x v="0"/>
    <n v="1"/>
    <n v="0"/>
    <n v="0"/>
    <n v="0"/>
    <n v="0.04"/>
    <n v="0.25"/>
    <m/>
  </r>
  <r>
    <x v="13"/>
    <x v="13"/>
    <x v="7"/>
    <s v="¿El lugar destinado al almacenamiento de archivos cuenta con climatización?"/>
    <x v="2"/>
    <n v="0"/>
    <n v="0"/>
    <n v="1"/>
    <n v="0"/>
    <n v="0"/>
    <n v="0"/>
    <m/>
  </r>
  <r>
    <x v="13"/>
    <x v="13"/>
    <x v="7"/>
    <s v="¿Cuentan con controles de acceso a lugar destinado al archivo de gestión?"/>
    <x v="1"/>
    <n v="0"/>
    <n v="1"/>
    <n v="0"/>
    <n v="0"/>
    <n v="0.02"/>
    <n v="0.125"/>
    <m/>
  </r>
  <r>
    <x v="13"/>
    <x v="13"/>
    <x v="7"/>
    <s v="¿Se cuenta con extintores de CO₂ o Solkaflam cerca del archivo?"/>
    <x v="0"/>
    <n v="1"/>
    <n v="0"/>
    <n v="0"/>
    <n v="0"/>
    <n v="0.04"/>
    <n v="0.25"/>
    <m/>
  </r>
  <r>
    <x v="13"/>
    <x v="13"/>
    <x v="8"/>
    <s v="¿Se realizan limpiezas periódicas en el lugar destinado al almacenamiento de archivos?"/>
    <x v="0"/>
    <n v="1"/>
    <n v="0"/>
    <n v="0"/>
    <n v="0"/>
    <n v="0.04"/>
    <n v="0.5"/>
    <m/>
  </r>
  <r>
    <x v="13"/>
    <x v="13"/>
    <x v="8"/>
    <s v="¿El personal asignado al archivo de gestión cuenta con competencias para su manejo?"/>
    <x v="2"/>
    <n v="0"/>
    <n v="0"/>
    <n v="1"/>
    <n v="0"/>
    <n v="0"/>
    <n v="0"/>
    <m/>
  </r>
  <r>
    <x v="14"/>
    <x v="14"/>
    <x v="0"/>
    <s v="¿La información está agrupada conforme al Cuadro de Clasificación Documental (CCD)?"/>
    <x v="1"/>
    <n v="0"/>
    <n v="1"/>
    <n v="0"/>
    <n v="0"/>
    <n v="0.02"/>
    <n v="0.16666666666666666"/>
    <m/>
  </r>
  <r>
    <x v="14"/>
    <x v="14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4"/>
    <x v="14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4"/>
    <x v="14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14"/>
    <x v="14"/>
    <x v="1"/>
    <s v="¿Los documentos están ubicados dentro de las carpetas respetando el principio de orden original?"/>
    <x v="1"/>
    <n v="0"/>
    <n v="1"/>
    <n v="0"/>
    <n v="0"/>
    <n v="0.02"/>
    <n v="0.1"/>
    <m/>
  </r>
  <r>
    <x v="14"/>
    <x v="14"/>
    <x v="1"/>
    <s v="¿Los documentos están libres de elementos metálicos? (ganchos, clips, grapas, etc)"/>
    <x v="0"/>
    <n v="1"/>
    <n v="0"/>
    <n v="0"/>
    <n v="0"/>
    <n v="0.04"/>
    <n v="0.2"/>
    <m/>
  </r>
  <r>
    <x v="14"/>
    <x v="14"/>
    <x v="1"/>
    <s v="¿Los expedientes están foliados correctamente?"/>
    <x v="0"/>
    <n v="1"/>
    <n v="0"/>
    <n v="0"/>
    <n v="0"/>
    <n v="0.04"/>
    <n v="0.2"/>
    <m/>
  </r>
  <r>
    <x v="14"/>
    <x v="14"/>
    <x v="1"/>
    <s v="¿Los documentos están almacenados en unidades de conservación adecuadas?"/>
    <x v="2"/>
    <n v="0"/>
    <n v="0"/>
    <n v="1"/>
    <n v="0"/>
    <n v="0"/>
    <n v="0"/>
    <m/>
  </r>
  <r>
    <x v="14"/>
    <x v="14"/>
    <x v="2"/>
    <s v="¿Las unidades documentales están debidamente identificadas con sus respectivos rótulos?"/>
    <x v="1"/>
    <n v="0"/>
    <n v="1"/>
    <n v="0"/>
    <n v="0"/>
    <n v="0.02"/>
    <n v="0.25"/>
    <m/>
  </r>
  <r>
    <x v="14"/>
    <x v="14"/>
    <x v="2"/>
    <s v="¿Cuentan con un inventario documental del archivo de gestión del área?"/>
    <x v="0"/>
    <n v="1"/>
    <n v="0"/>
    <n v="0"/>
    <n v="0"/>
    <n v="0.04"/>
    <n v="0.5"/>
    <m/>
  </r>
  <r>
    <x v="14"/>
    <x v="14"/>
    <x v="3"/>
    <s v="¿Cuentan con los expedientes digitalizados?"/>
    <x v="0"/>
    <n v="1"/>
    <n v="0"/>
    <n v="0"/>
    <n v="0"/>
    <n v="0.04"/>
    <n v="0.33333333333333331"/>
    <m/>
  </r>
  <r>
    <x v="14"/>
    <x v="14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4"/>
    <x v="14"/>
    <x v="3"/>
    <s v="¿La información digitalizada está clasificada conforme al Cuadro de Clasificación Documental (CCD)?"/>
    <x v="1"/>
    <n v="0"/>
    <n v="1"/>
    <n v="0"/>
    <n v="0"/>
    <n v="0.02"/>
    <n v="0.16666666666666666"/>
    <m/>
  </r>
  <r>
    <x v="14"/>
    <x v="14"/>
    <x v="4"/>
    <s v="¿Fotocopian e imprimen a doble cara del papel?"/>
    <x v="1"/>
    <n v="0"/>
    <n v="1"/>
    <n v="0"/>
    <n v="0"/>
    <n v="0.02"/>
    <n v="0.25"/>
    <m/>
  </r>
  <r>
    <x v="14"/>
    <x v="14"/>
    <x v="4"/>
    <s v="¿Tienen punto de reciclaje exclusivamente para el papel?"/>
    <x v="2"/>
    <n v="0"/>
    <n v="0"/>
    <n v="1"/>
    <n v="0"/>
    <n v="0"/>
    <n v="0"/>
    <m/>
  </r>
  <r>
    <x v="14"/>
    <x v="14"/>
    <x v="5"/>
    <s v="¿Existen unidades documentales o expedientes que no se consultan en el archivo de gestión?"/>
    <x v="2"/>
    <n v="0"/>
    <n v="0"/>
    <n v="1"/>
    <n v="0"/>
    <n v="0"/>
    <n v="0"/>
    <m/>
  </r>
  <r>
    <x v="14"/>
    <x v="14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4"/>
    <x v="14"/>
    <x v="6"/>
    <s v="¿Se prevé espacio suficiente para albergar la documentación agrupada y su crecimiento natural?"/>
    <x v="2"/>
    <n v="0"/>
    <n v="0"/>
    <n v="1"/>
    <n v="0"/>
    <n v="0"/>
    <n v="0"/>
    <m/>
  </r>
  <r>
    <x v="14"/>
    <x v="14"/>
    <x v="6"/>
    <s v="¿Las condiciones del lugar de almacenamiento evitan riesgos eléctricos, de humedad o inundación?"/>
    <x v="2"/>
    <n v="0"/>
    <n v="0"/>
    <n v="1"/>
    <n v="0"/>
    <n v="0"/>
    <n v="0"/>
    <m/>
  </r>
  <r>
    <x v="14"/>
    <x v="14"/>
    <x v="7"/>
    <s v="¿Se cuenta con mobiliario adecuado para el archivo de gestión?"/>
    <x v="2"/>
    <n v="0"/>
    <n v="0"/>
    <n v="1"/>
    <n v="0"/>
    <n v="0"/>
    <n v="0"/>
    <m/>
  </r>
  <r>
    <x v="14"/>
    <x v="14"/>
    <x v="7"/>
    <s v="¿El lugar destinado al almacenamiento de archivos cuenta con climatización?"/>
    <x v="2"/>
    <n v="0"/>
    <n v="0"/>
    <n v="1"/>
    <n v="0"/>
    <n v="0"/>
    <n v="0"/>
    <m/>
  </r>
  <r>
    <x v="14"/>
    <x v="14"/>
    <x v="7"/>
    <s v="¿Cuentan con controles de acceso a lugar destinado al archivo de gestión?"/>
    <x v="2"/>
    <n v="0"/>
    <n v="0"/>
    <n v="1"/>
    <n v="0"/>
    <n v="0"/>
    <n v="0"/>
    <m/>
  </r>
  <r>
    <x v="14"/>
    <x v="14"/>
    <x v="7"/>
    <s v="¿Se cuenta con extintores de CO₂ o Solkaflam cerca del archivo?"/>
    <x v="1"/>
    <n v="0"/>
    <n v="1"/>
    <n v="0"/>
    <n v="0"/>
    <n v="0.02"/>
    <n v="0.125"/>
    <m/>
  </r>
  <r>
    <x v="14"/>
    <x v="14"/>
    <x v="8"/>
    <s v="¿Se realizan limpiezas periódicas en el lugar destinado al almacenamiento de archivos?"/>
    <x v="0"/>
    <n v="1"/>
    <n v="0"/>
    <n v="0"/>
    <n v="0"/>
    <n v="0.04"/>
    <n v="0.5"/>
    <m/>
  </r>
  <r>
    <x v="14"/>
    <x v="14"/>
    <x v="8"/>
    <s v="¿El personal asignado al archivo de gestión cuenta con competencias para su manejo?"/>
    <x v="0"/>
    <n v="1"/>
    <n v="0"/>
    <n v="0"/>
    <n v="0"/>
    <n v="0.04"/>
    <n v="0.33333333333333331"/>
    <m/>
  </r>
  <r>
    <x v="15"/>
    <x v="15"/>
    <x v="0"/>
    <s v="¿La información está agrupada conforme al Cuadro de Clasificación Documental (CCD)?"/>
    <x v="2"/>
    <n v="0"/>
    <n v="0"/>
    <n v="1"/>
    <n v="0"/>
    <n v="0"/>
    <n v="0"/>
    <m/>
  </r>
  <r>
    <x v="15"/>
    <x v="15"/>
    <x v="0"/>
    <s v="¿Todos los documentos están correctamente vinculados a las unidades documentales correspondientes, sin utilizar denominaciones genéricas como “documentos varios” o “comunicaciones recibidas/enviadas”?"/>
    <x v="1"/>
    <n v="0"/>
    <n v="1"/>
    <n v="0"/>
    <n v="0"/>
    <n v="0.02"/>
    <n v="0.16666666666666666"/>
    <m/>
  </r>
  <r>
    <x v="15"/>
    <x v="15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5"/>
    <x v="15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15"/>
    <x v="15"/>
    <x v="1"/>
    <s v="¿Los documentos están ubicados dentro de las carpetas respetando el principio de orden original?"/>
    <x v="2"/>
    <n v="0"/>
    <n v="0"/>
    <n v="1"/>
    <n v="0"/>
    <n v="0"/>
    <n v="0"/>
    <m/>
  </r>
  <r>
    <x v="15"/>
    <x v="15"/>
    <x v="1"/>
    <s v="¿Los documentos están libres de elementos metálicos? (ganchos, clips, grapas, etc)"/>
    <x v="2"/>
    <n v="0"/>
    <n v="0"/>
    <n v="1"/>
    <n v="0"/>
    <n v="0"/>
    <n v="0"/>
    <m/>
  </r>
  <r>
    <x v="15"/>
    <x v="15"/>
    <x v="1"/>
    <s v="¿Los expedientes están foliados correctamente?"/>
    <x v="2"/>
    <n v="0"/>
    <n v="0"/>
    <n v="1"/>
    <n v="0"/>
    <n v="0"/>
    <n v="0"/>
    <m/>
  </r>
  <r>
    <x v="15"/>
    <x v="15"/>
    <x v="1"/>
    <s v="¿Los documentos están almacenados en unidades de conservación adecuadas?"/>
    <x v="2"/>
    <n v="0"/>
    <n v="0"/>
    <n v="1"/>
    <n v="0"/>
    <n v="0"/>
    <n v="0"/>
    <m/>
  </r>
  <r>
    <x v="15"/>
    <x v="15"/>
    <x v="2"/>
    <s v="¿Las unidades documentales están debidamente identificadas con sus respectivos rótulos?"/>
    <x v="2"/>
    <n v="0"/>
    <n v="0"/>
    <n v="1"/>
    <n v="0"/>
    <n v="0"/>
    <n v="0"/>
    <m/>
  </r>
  <r>
    <x v="15"/>
    <x v="15"/>
    <x v="2"/>
    <s v="¿Cuentan con un inventario documental del archivo de gestión del área?"/>
    <x v="2"/>
    <n v="0"/>
    <n v="0"/>
    <n v="1"/>
    <n v="0"/>
    <n v="0"/>
    <n v="0"/>
    <m/>
  </r>
  <r>
    <x v="15"/>
    <x v="15"/>
    <x v="3"/>
    <s v="¿Cuentan con los expedientes digitalizados?"/>
    <x v="2"/>
    <n v="0"/>
    <n v="0"/>
    <n v="1"/>
    <n v="0"/>
    <n v="0"/>
    <n v="0"/>
    <m/>
  </r>
  <r>
    <x v="15"/>
    <x v="15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5"/>
    <x v="15"/>
    <x v="3"/>
    <s v="¿La información digitalizada está clasificada conforme al Cuadro de Clasificación Documental (CCD)?"/>
    <x v="2"/>
    <n v="0"/>
    <n v="0"/>
    <n v="1"/>
    <n v="0"/>
    <n v="0"/>
    <n v="0"/>
    <m/>
  </r>
  <r>
    <x v="15"/>
    <x v="15"/>
    <x v="4"/>
    <s v="¿Fotocopian e imprimen a doble cara del papel?"/>
    <x v="1"/>
    <n v="0"/>
    <n v="1"/>
    <n v="0"/>
    <n v="0"/>
    <n v="0.02"/>
    <n v="0.25"/>
    <m/>
  </r>
  <r>
    <x v="15"/>
    <x v="15"/>
    <x v="4"/>
    <s v="¿Tienen punto de reciclaje exclusivamente para el papel?"/>
    <x v="2"/>
    <n v="0"/>
    <n v="0"/>
    <n v="1"/>
    <n v="0"/>
    <n v="0"/>
    <n v="0"/>
    <m/>
  </r>
  <r>
    <x v="15"/>
    <x v="15"/>
    <x v="5"/>
    <s v="¿Existen unidades documentales o expedientes que no se consultan en el archivo de gestión?"/>
    <x v="2"/>
    <n v="0"/>
    <n v="0"/>
    <n v="1"/>
    <n v="0"/>
    <n v="0"/>
    <n v="0"/>
    <m/>
  </r>
  <r>
    <x v="15"/>
    <x v="15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5"/>
    <x v="15"/>
    <x v="6"/>
    <s v="¿Se prevé espacio suficiente para albergar la documentación agrupada y su crecimiento natural?"/>
    <x v="2"/>
    <n v="0"/>
    <n v="0"/>
    <n v="1"/>
    <n v="0"/>
    <n v="0"/>
    <n v="0"/>
    <m/>
  </r>
  <r>
    <x v="15"/>
    <x v="15"/>
    <x v="6"/>
    <s v="¿Las condiciones del lugar de almacenamiento evitan riesgos eléctricos, de humedad o inundación?"/>
    <x v="2"/>
    <n v="0"/>
    <n v="0"/>
    <n v="1"/>
    <n v="0"/>
    <n v="0"/>
    <n v="0"/>
    <m/>
  </r>
  <r>
    <x v="15"/>
    <x v="15"/>
    <x v="7"/>
    <s v="¿Se cuenta con mobiliario adecuado para el archivo de gestión?"/>
    <x v="2"/>
    <n v="0"/>
    <n v="0"/>
    <n v="1"/>
    <n v="0"/>
    <n v="0"/>
    <n v="0"/>
    <m/>
  </r>
  <r>
    <x v="15"/>
    <x v="15"/>
    <x v="7"/>
    <s v="¿El lugar destinado al almacenamiento de archivos cuenta con climatización?"/>
    <x v="2"/>
    <n v="0"/>
    <n v="0"/>
    <n v="1"/>
    <n v="0"/>
    <n v="0"/>
    <n v="0"/>
    <m/>
  </r>
  <r>
    <x v="15"/>
    <x v="15"/>
    <x v="7"/>
    <s v="¿Cuentan con controles de acceso a lugar destinado al archivo de gestión?"/>
    <x v="2"/>
    <n v="0"/>
    <n v="0"/>
    <n v="1"/>
    <n v="0"/>
    <n v="0"/>
    <n v="0"/>
    <m/>
  </r>
  <r>
    <x v="15"/>
    <x v="15"/>
    <x v="7"/>
    <s v="¿Se cuenta con extintores de CO₂ o Solkaflam cerca del archivo?"/>
    <x v="2"/>
    <n v="0"/>
    <n v="0"/>
    <n v="1"/>
    <n v="0"/>
    <n v="0"/>
    <n v="0"/>
    <m/>
  </r>
  <r>
    <x v="15"/>
    <x v="15"/>
    <x v="8"/>
    <s v="¿Se realizan limpiezas periódicas en el lugar destinado al almacenamiento de archivos?"/>
    <x v="2"/>
    <n v="0"/>
    <n v="0"/>
    <n v="1"/>
    <n v="0"/>
    <n v="0"/>
    <n v="0"/>
    <m/>
  </r>
  <r>
    <x v="15"/>
    <x v="15"/>
    <x v="8"/>
    <s v="¿El personal asignado al archivo de gestión cuenta con competencias para su manejo?"/>
    <x v="2"/>
    <n v="0"/>
    <n v="0"/>
    <n v="1"/>
    <n v="0"/>
    <n v="0"/>
    <n v="0"/>
    <m/>
  </r>
  <r>
    <x v="16"/>
    <x v="16"/>
    <x v="0"/>
    <s v="¿La información está agrupada conforme al Cuadro de Clasificación Documental (CCD)?"/>
    <x v="2"/>
    <n v="0"/>
    <n v="0"/>
    <n v="1"/>
    <n v="0"/>
    <n v="0"/>
    <n v="0"/>
    <m/>
  </r>
  <r>
    <x v="16"/>
    <x v="16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6"/>
    <x v="16"/>
    <x v="0"/>
    <s v="¿Los correos electrónicos, como parte de una función o procedimiento, están clasificados y archivados digitalmente en su respectiva serie documental?"/>
    <x v="1"/>
    <n v="0"/>
    <n v="1"/>
    <n v="0"/>
    <n v="0"/>
    <n v="0.02"/>
    <n v="0.16666666666666666"/>
    <m/>
  </r>
  <r>
    <x v="16"/>
    <x v="16"/>
    <x v="1"/>
    <s v="¿Las unidades documentales cuentan con un sistema de ordenación (numérico, alfabético o mixto) que facilite su consulta?"/>
    <x v="0"/>
    <n v="1"/>
    <n v="0"/>
    <n v="0"/>
    <n v="0"/>
    <n v="0.04"/>
    <n v="0.2"/>
    <m/>
  </r>
  <r>
    <x v="16"/>
    <x v="16"/>
    <x v="1"/>
    <s v="¿Los documentos están ubicados dentro de las carpetas respetando el principio de orden original?"/>
    <x v="0"/>
    <n v="1"/>
    <n v="0"/>
    <n v="0"/>
    <n v="0"/>
    <n v="0.04"/>
    <n v="0.2"/>
    <m/>
  </r>
  <r>
    <x v="16"/>
    <x v="16"/>
    <x v="1"/>
    <s v="¿Los documentos están libres de elementos metálicos? (ganchos, clips, grapas, etc)"/>
    <x v="2"/>
    <n v="0"/>
    <n v="0"/>
    <n v="1"/>
    <n v="0"/>
    <n v="0"/>
    <n v="0"/>
    <m/>
  </r>
  <r>
    <x v="16"/>
    <x v="16"/>
    <x v="1"/>
    <s v="¿Los expedientes están foliados correctamente?"/>
    <x v="2"/>
    <n v="0"/>
    <n v="0"/>
    <n v="1"/>
    <n v="0"/>
    <n v="0"/>
    <n v="0"/>
    <m/>
  </r>
  <r>
    <x v="16"/>
    <x v="16"/>
    <x v="1"/>
    <s v="¿Los documentos están almacenados en unidades de conservación adecuadas?"/>
    <x v="2"/>
    <n v="0"/>
    <n v="0"/>
    <n v="1"/>
    <n v="0"/>
    <n v="0"/>
    <n v="0"/>
    <m/>
  </r>
  <r>
    <x v="16"/>
    <x v="16"/>
    <x v="2"/>
    <s v="¿Las unidades documentales están debidamente identificadas con sus respectivos rótulos?"/>
    <x v="2"/>
    <n v="0"/>
    <n v="0"/>
    <n v="1"/>
    <n v="0"/>
    <n v="0"/>
    <n v="0"/>
    <m/>
  </r>
  <r>
    <x v="16"/>
    <x v="16"/>
    <x v="2"/>
    <s v="¿Cuentan con un inventario documental del archivo de gestión del área?"/>
    <x v="2"/>
    <n v="0"/>
    <n v="0"/>
    <n v="1"/>
    <n v="0"/>
    <n v="0"/>
    <n v="0"/>
    <m/>
  </r>
  <r>
    <x v="16"/>
    <x v="16"/>
    <x v="3"/>
    <s v="¿Cuentan con los expedientes digitalizados?"/>
    <x v="2"/>
    <n v="0"/>
    <n v="0"/>
    <n v="1"/>
    <n v="0"/>
    <n v="0"/>
    <n v="0"/>
    <m/>
  </r>
  <r>
    <x v="16"/>
    <x v="16"/>
    <x v="3"/>
    <s v="¿Cuentan con la documentación digitalizada almacenada en los repositorios electronicos de la Emrpesa (SharePoint)?"/>
    <x v="2"/>
    <n v="0"/>
    <n v="0"/>
    <n v="1"/>
    <n v="0"/>
    <n v="0"/>
    <n v="0"/>
    <m/>
  </r>
  <r>
    <x v="16"/>
    <x v="16"/>
    <x v="3"/>
    <s v="¿La información digitalizada está clasificada conforme al Cuadro de Clasificación Documental (CCD)?"/>
    <x v="2"/>
    <n v="0"/>
    <n v="0"/>
    <n v="1"/>
    <n v="0"/>
    <n v="0"/>
    <n v="0"/>
    <m/>
  </r>
  <r>
    <x v="16"/>
    <x v="16"/>
    <x v="4"/>
    <s v="¿Fotocopian e imprimen a doble cara del papel?"/>
    <x v="1"/>
    <n v="0"/>
    <n v="1"/>
    <n v="0"/>
    <n v="0"/>
    <n v="0.02"/>
    <n v="0.25"/>
    <m/>
  </r>
  <r>
    <x v="16"/>
    <x v="16"/>
    <x v="4"/>
    <s v="¿Tienen punto de reciclaje exclusivamente para el papel?"/>
    <x v="2"/>
    <n v="0"/>
    <n v="0"/>
    <n v="1"/>
    <n v="0"/>
    <n v="0"/>
    <n v="0"/>
    <m/>
  </r>
  <r>
    <x v="16"/>
    <x v="16"/>
    <x v="5"/>
    <s v="¿Existen unidades documentales o expedientes que no se consultan en el archivo de gestión?"/>
    <x v="2"/>
    <n v="0"/>
    <n v="0"/>
    <n v="1"/>
    <n v="0"/>
    <n v="0"/>
    <n v="0"/>
    <m/>
  </r>
  <r>
    <x v="16"/>
    <x v="16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6"/>
    <x v="16"/>
    <x v="6"/>
    <s v="¿Se prevé espacio suficiente para albergar la documentación agrupada y su crecimiento natural?"/>
    <x v="0"/>
    <n v="1"/>
    <n v="0"/>
    <n v="0"/>
    <n v="0"/>
    <n v="0.04"/>
    <n v="0.5"/>
    <m/>
  </r>
  <r>
    <x v="16"/>
    <x v="16"/>
    <x v="6"/>
    <s v="¿Las condiciones del lugar de almacenamiento evitan riesgos eléctricos, de humedad o inundación?"/>
    <x v="0"/>
    <n v="1"/>
    <n v="0"/>
    <n v="0"/>
    <n v="0"/>
    <n v="0.04"/>
    <n v="0.5"/>
    <m/>
  </r>
  <r>
    <x v="16"/>
    <x v="16"/>
    <x v="7"/>
    <s v="¿Se cuenta con mobiliario adecuado para el archivo de gestión?"/>
    <x v="2"/>
    <n v="0"/>
    <n v="0"/>
    <n v="1"/>
    <n v="0"/>
    <n v="0"/>
    <n v="0"/>
    <m/>
  </r>
  <r>
    <x v="16"/>
    <x v="16"/>
    <x v="7"/>
    <s v="¿El lugar destinado al almacenamiento de archivos cuenta con climatización?"/>
    <x v="1"/>
    <n v="0"/>
    <n v="1"/>
    <n v="0"/>
    <n v="0"/>
    <n v="0.02"/>
    <n v="0.125"/>
    <m/>
  </r>
  <r>
    <x v="16"/>
    <x v="16"/>
    <x v="7"/>
    <s v="¿Cuentan con controles de acceso a lugar destinado al archivo de gestión?"/>
    <x v="0"/>
    <n v="1"/>
    <n v="0"/>
    <n v="0"/>
    <n v="0"/>
    <n v="0.04"/>
    <n v="0.25"/>
    <m/>
  </r>
  <r>
    <x v="16"/>
    <x v="16"/>
    <x v="7"/>
    <s v="¿Se cuenta con extintores de CO₂ o Solkaflam cerca del archivo?"/>
    <x v="0"/>
    <n v="1"/>
    <n v="0"/>
    <n v="0"/>
    <n v="0"/>
    <n v="0.04"/>
    <n v="0.25"/>
    <m/>
  </r>
  <r>
    <x v="16"/>
    <x v="16"/>
    <x v="8"/>
    <s v="¿Se realizan limpiezas periódicas en el lugar destinado al almacenamiento de archivos?"/>
    <x v="2"/>
    <n v="0"/>
    <n v="0"/>
    <n v="1"/>
    <n v="0"/>
    <n v="0"/>
    <n v="0"/>
    <m/>
  </r>
  <r>
    <x v="16"/>
    <x v="16"/>
    <x v="8"/>
    <s v="¿El personal asignado al archivo de gestión cuenta con competencias para su manejo?"/>
    <x v="1"/>
    <n v="0"/>
    <n v="1"/>
    <n v="0"/>
    <n v="0"/>
    <n v="0.02"/>
    <n v="0.16666666666666666"/>
    <m/>
  </r>
  <r>
    <x v="17"/>
    <x v="17"/>
    <x v="0"/>
    <s v="¿La información está agrupada conforme al Cuadro de Clasificación Documental (CCD)?"/>
    <x v="0"/>
    <n v="1"/>
    <n v="0"/>
    <n v="0"/>
    <n v="0"/>
    <n v="0.04"/>
    <n v="0.33333333333333331"/>
    <m/>
  </r>
  <r>
    <x v="17"/>
    <x v="17"/>
    <x v="0"/>
    <s v="¿Todos los documentos están correctamente vinculados a las unidades documentales correspondientes, sin utilizar denominaciones genéricas como “documentos varios” o “comunicaciones recibidas/enviadas”?"/>
    <x v="2"/>
    <n v="0"/>
    <n v="0"/>
    <n v="1"/>
    <n v="0"/>
    <n v="0"/>
    <n v="0"/>
    <m/>
  </r>
  <r>
    <x v="17"/>
    <x v="17"/>
    <x v="0"/>
    <s v="¿Los correos electrónicos, como parte de una función o procedimiento, están clasificados y archivados digitalmente en su respectiva serie documental?"/>
    <x v="2"/>
    <n v="0"/>
    <n v="0"/>
    <n v="1"/>
    <n v="0"/>
    <n v="0"/>
    <n v="0"/>
    <m/>
  </r>
  <r>
    <x v="17"/>
    <x v="17"/>
    <x v="1"/>
    <s v="¿Las unidades documentales cuentan con un sistema de ordenación (numérico, alfabético o mixto) que facilite su consulta?"/>
    <x v="2"/>
    <n v="0"/>
    <n v="0"/>
    <n v="1"/>
    <n v="0"/>
    <n v="0"/>
    <n v="0"/>
    <m/>
  </r>
  <r>
    <x v="17"/>
    <x v="17"/>
    <x v="1"/>
    <s v="¿Los documentos están ubicados dentro de las carpetas respetando el principio de orden original?"/>
    <x v="2"/>
    <n v="0"/>
    <n v="0"/>
    <n v="1"/>
    <n v="0"/>
    <n v="0"/>
    <n v="0"/>
    <m/>
  </r>
  <r>
    <x v="17"/>
    <x v="17"/>
    <x v="1"/>
    <s v="¿Los documentos están libres de elementos metálicos? (ganchos, clips, grapas, etc)"/>
    <x v="2"/>
    <n v="0"/>
    <n v="0"/>
    <n v="1"/>
    <n v="0"/>
    <n v="0"/>
    <n v="0"/>
    <m/>
  </r>
  <r>
    <x v="17"/>
    <x v="17"/>
    <x v="1"/>
    <s v="¿Los expedientes están foliados correctamente?"/>
    <x v="2"/>
    <n v="0"/>
    <n v="0"/>
    <n v="1"/>
    <n v="0"/>
    <n v="0"/>
    <n v="0"/>
    <m/>
  </r>
  <r>
    <x v="17"/>
    <x v="17"/>
    <x v="1"/>
    <s v="¿Los documentos están almacenados en unidades de conservación adecuadas?"/>
    <x v="2"/>
    <n v="0"/>
    <n v="0"/>
    <n v="1"/>
    <n v="0"/>
    <n v="0"/>
    <n v="0"/>
    <m/>
  </r>
  <r>
    <x v="17"/>
    <x v="17"/>
    <x v="2"/>
    <s v="¿Las unidades documentales están debidamente identificadas con sus respectivos rótulos?"/>
    <x v="2"/>
    <n v="0"/>
    <n v="0"/>
    <n v="1"/>
    <n v="0"/>
    <n v="0"/>
    <n v="0"/>
    <m/>
  </r>
  <r>
    <x v="17"/>
    <x v="17"/>
    <x v="2"/>
    <s v="¿Cuentan con un inventario documental del archivo de gestión del área?"/>
    <x v="0"/>
    <n v="1"/>
    <n v="0"/>
    <n v="0"/>
    <n v="0"/>
    <n v="0.04"/>
    <n v="0.5"/>
    <m/>
  </r>
  <r>
    <x v="17"/>
    <x v="17"/>
    <x v="3"/>
    <s v="¿Cuentan con los expedientes digitalizados?"/>
    <x v="2"/>
    <n v="0"/>
    <n v="0"/>
    <n v="1"/>
    <n v="0"/>
    <n v="0"/>
    <n v="0"/>
    <m/>
  </r>
  <r>
    <x v="17"/>
    <x v="17"/>
    <x v="3"/>
    <s v="¿Cuentan con la documentación digitalizada almacenada en los repositorios electronicos de la Emrpesa (SharePoint)?"/>
    <x v="1"/>
    <n v="0"/>
    <n v="1"/>
    <n v="0"/>
    <n v="0"/>
    <n v="0.02"/>
    <n v="0.16666666666666666"/>
    <m/>
  </r>
  <r>
    <x v="17"/>
    <x v="17"/>
    <x v="3"/>
    <s v="¿La información digitalizada está clasificada conforme al Cuadro de Clasificación Documental (CCD)?"/>
    <x v="0"/>
    <n v="1"/>
    <n v="0"/>
    <n v="0"/>
    <n v="0"/>
    <n v="0.04"/>
    <n v="0.33333333333333331"/>
    <m/>
  </r>
  <r>
    <x v="17"/>
    <x v="17"/>
    <x v="4"/>
    <s v="¿Fotocopian e imprimen a doble cara del papel?"/>
    <x v="1"/>
    <n v="0"/>
    <n v="1"/>
    <n v="0"/>
    <n v="0"/>
    <n v="0.02"/>
    <n v="0.25"/>
    <m/>
  </r>
  <r>
    <x v="17"/>
    <x v="17"/>
    <x v="4"/>
    <s v="¿Tienen punto de reciclaje exclusivamente para el papel?"/>
    <x v="2"/>
    <n v="0"/>
    <n v="0"/>
    <n v="1"/>
    <n v="0"/>
    <n v="0"/>
    <n v="0"/>
    <m/>
  </r>
  <r>
    <x v="17"/>
    <x v="17"/>
    <x v="5"/>
    <s v="¿Existen unidades documentales o expedientes que no se consultan en el archivo de gestión?"/>
    <x v="0"/>
    <n v="1"/>
    <n v="0"/>
    <n v="0"/>
    <n v="0"/>
    <n v="0.04"/>
    <n v="0.5"/>
    <m/>
  </r>
  <r>
    <x v="17"/>
    <x v="17"/>
    <x v="5"/>
    <s v="¿Se han transferido al archivo central únicamente las unidades documentales o expedientes que han agotado su trámite en la oficina productora indistintamente de su soporte (fisico / electrónico)?"/>
    <x v="2"/>
    <n v="0"/>
    <n v="0"/>
    <n v="1"/>
    <n v="0"/>
    <n v="0"/>
    <n v="0"/>
    <m/>
  </r>
  <r>
    <x v="17"/>
    <x v="17"/>
    <x v="6"/>
    <s v="¿Se prevé espacio suficiente para albergar la documentación agrupada y su crecimiento natural?"/>
    <x v="1"/>
    <n v="0"/>
    <n v="1"/>
    <n v="0"/>
    <n v="0"/>
    <n v="0.02"/>
    <n v="0.25"/>
    <m/>
  </r>
  <r>
    <x v="17"/>
    <x v="17"/>
    <x v="6"/>
    <s v="¿Las condiciones del lugar de almacenamiento evitan riesgos eléctricos, de humedad o inundación?"/>
    <x v="0"/>
    <n v="1"/>
    <n v="0"/>
    <n v="0"/>
    <n v="0"/>
    <n v="0.04"/>
    <n v="0.5"/>
    <m/>
  </r>
  <r>
    <x v="17"/>
    <x v="17"/>
    <x v="7"/>
    <s v="¿Se cuenta con mobiliario adecuado para el archivo de gestión?"/>
    <x v="2"/>
    <n v="0"/>
    <n v="0"/>
    <n v="1"/>
    <n v="0"/>
    <n v="0"/>
    <n v="0"/>
    <m/>
  </r>
  <r>
    <x v="17"/>
    <x v="17"/>
    <x v="7"/>
    <s v="¿El lugar destinado al almacenamiento de archivos cuenta con climatización?"/>
    <x v="2"/>
    <n v="0"/>
    <n v="0"/>
    <n v="1"/>
    <n v="0"/>
    <n v="0"/>
    <n v="0"/>
    <m/>
  </r>
  <r>
    <x v="17"/>
    <x v="17"/>
    <x v="7"/>
    <s v="¿Cuentan con controles de acceso a lugar destinado al archivo de gestión?"/>
    <x v="2"/>
    <n v="0"/>
    <n v="0"/>
    <n v="1"/>
    <n v="0"/>
    <n v="0"/>
    <n v="0"/>
    <m/>
  </r>
  <r>
    <x v="17"/>
    <x v="17"/>
    <x v="7"/>
    <s v="¿Se cuenta con extintores de CO₂ o Solkaflam cerca del archivo?"/>
    <x v="2"/>
    <n v="0"/>
    <n v="0"/>
    <n v="1"/>
    <n v="0"/>
    <n v="0"/>
    <n v="0"/>
    <m/>
  </r>
  <r>
    <x v="17"/>
    <x v="17"/>
    <x v="8"/>
    <s v="¿Se realizan limpiezas periódicas en el lugar destinado al almacenamiento de archivos?"/>
    <x v="2"/>
    <n v="0"/>
    <n v="0"/>
    <n v="1"/>
    <n v="0"/>
    <n v="0"/>
    <n v="0"/>
    <m/>
  </r>
  <r>
    <x v="17"/>
    <x v="17"/>
    <x v="8"/>
    <s v="¿El personal asignado al archivo de gestión cuenta con competencias para su manejo?"/>
    <x v="2"/>
    <n v="0"/>
    <n v="0"/>
    <n v="1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A697AD-4423-4CB6-8729-D9C7C07718FF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3">
  <location ref="H2:L12" firstHeaderRow="0" firstDataRow="1" firstDataCol="1"/>
  <pivotFields count="12">
    <pivotField showAll="0"/>
    <pivotField showAll="0">
      <items count="24">
        <item x="12"/>
        <item x="13"/>
        <item x="8"/>
        <item x="16"/>
        <item x="15"/>
        <item x="7"/>
        <item m="1" x="21"/>
        <item m="1" x="18"/>
        <item m="1" x="20"/>
        <item x="17"/>
        <item x="0"/>
        <item m="1" x="19"/>
        <item x="3"/>
        <item x="2"/>
        <item x="4"/>
        <item x="5"/>
        <item m="1" x="22"/>
        <item x="1"/>
        <item x="14"/>
        <item x="6"/>
        <item x="9"/>
        <item x="11"/>
        <item x="10"/>
        <item t="default"/>
      </items>
    </pivotField>
    <pivotField axis="axisRow" showAll="0">
      <items count="11">
        <item x="0"/>
        <item x="1"/>
        <item x="2"/>
        <item x="5"/>
        <item x="6"/>
        <item x="7"/>
        <item x="8"/>
        <item x="3"/>
        <item m="1" x="9"/>
        <item x="4"/>
        <item t="default"/>
      </items>
    </pivotField>
    <pivotField showAll="0"/>
    <pivotField showAll="0"/>
    <pivotField dataField="1" numFmtId="2" showAll="0"/>
    <pivotField dataField="1" numFmtId="2" showAll="0"/>
    <pivotField dataField="1" numFmtId="2" showAll="0"/>
    <pivotField numFmtId="2" showAll="0"/>
    <pivotField numFmtId="2" showAll="0"/>
    <pivotField dataField="1" numFmtId="9"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CUMPLE" fld="5" baseField="0" baseItem="0"/>
    <dataField name="Suma de CUMPLE PARCIALMENTE" fld="6" baseField="0" baseItem="0"/>
    <dataField name="Suma de NO CUMPLE" fld="7" baseField="0" baseItem="0"/>
    <dataField name="Suma de CALIFICACIÓN ASPECTOS" fld="10" baseField="0" baseItem="0"/>
  </dataFields>
  <formats count="8"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3"/>
          </reference>
          <reference field="2" count="0"/>
        </references>
      </pivotArea>
    </format>
    <format dxfId="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3"/>
          </reference>
        </references>
      </pivotArea>
    </format>
  </formats>
  <chartFormats count="4">
    <chartFormat chart="3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4C4CBD-DC34-41D0-867D-13F9B5910171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3">
  <location ref="B2:F21" firstHeaderRow="0" firstDataRow="1" firstDataCol="1"/>
  <pivotFields count="12">
    <pivotField showAll="0"/>
    <pivotField axis="axisRow" showAll="0">
      <items count="24">
        <item x="0"/>
        <item x="1"/>
        <item x="2"/>
        <item x="4"/>
        <item m="1" x="22"/>
        <item x="5"/>
        <item x="3"/>
        <item x="6"/>
        <item x="7"/>
        <item x="8"/>
        <item x="9"/>
        <item x="10"/>
        <item x="11"/>
        <item m="1" x="21"/>
        <item x="12"/>
        <item x="13"/>
        <item x="14"/>
        <item x="15"/>
        <item m="1" x="19"/>
        <item x="16"/>
        <item m="1" x="20"/>
        <item x="17"/>
        <item m="1" x="18"/>
        <item t="default"/>
      </items>
    </pivotField>
    <pivotField showAll="0"/>
    <pivotField showAll="0"/>
    <pivotField showAll="0"/>
    <pivotField dataField="1" numFmtId="2" showAll="0"/>
    <pivotField dataField="1" numFmtId="2" showAll="0"/>
    <pivotField dataField="1" numFmtId="2" showAll="0"/>
    <pivotField numFmtId="2" showAll="0"/>
    <pivotField dataField="1" numFmtId="2" showAll="0"/>
    <pivotField numFmtId="9" showAll="0"/>
    <pivotField showAll="0"/>
  </pivotFields>
  <rowFields count="1">
    <field x="1"/>
  </rowFields>
  <rowItems count="19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9"/>
    </i>
    <i>
      <x v="2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CUMPLE" fld="5" baseField="0" baseItem="0"/>
    <dataField name="Suma de CUMPLE PARCIALMENTE" fld="6" baseField="0" baseItem="0"/>
    <dataField name="Suma de NO CUMPLE" fld="7" baseField="0" baseItem="0"/>
    <dataField name="Suma de CALIFICACIÓN" fld="9" baseField="1" baseItem="0" numFmtId="1"/>
  </dataFields>
  <formats count="8"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9">
      <pivotArea dataOnly="0" outline="0" fieldPosition="0">
        <references count="1">
          <reference field="4294967294" count="1">
            <x v="3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3"/>
          </reference>
        </references>
      </pivotArea>
    </format>
  </formats>
  <chartFormats count="4"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9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A1F0AE-934C-4842-A63B-562BE0838FDD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N2:O6" firstHeaderRow="1" firstDataRow="1" firstDataCol="1"/>
  <pivotFields count="12">
    <pivotField showAll="0"/>
    <pivotField showAll="0">
      <items count="24">
        <item x="12"/>
        <item x="13"/>
        <item x="8"/>
        <item x="16"/>
        <item x="15"/>
        <item x="7"/>
        <item m="1" x="21"/>
        <item m="1" x="18"/>
        <item m="1" x="20"/>
        <item x="17"/>
        <item x="0"/>
        <item m="1" x="19"/>
        <item x="3"/>
        <item x="2"/>
        <item x="4"/>
        <item x="5"/>
        <item m="1" x="22"/>
        <item x="1"/>
        <item x="14"/>
        <item x="6"/>
        <item x="9"/>
        <item x="11"/>
        <item x="10"/>
        <item t="default"/>
      </items>
    </pivotField>
    <pivotField showAll="0"/>
    <pivotField showAll="0"/>
    <pivotField axis="axisRow" dataField="1" showAll="0">
      <items count="6">
        <item x="0"/>
        <item x="1"/>
        <item h="1" m="1" x="4"/>
        <item x="2"/>
        <item h="1" m="1" x="3"/>
        <item t="default"/>
      </items>
    </pivotField>
    <pivotField numFmtId="2" showAll="0"/>
    <pivotField numFmtId="2" showAll="0"/>
    <pivotField numFmtId="2" showAll="0"/>
    <pivotField numFmtId="2" showAll="0"/>
    <pivotField numFmtId="2" showAll="0"/>
    <pivotField numFmtId="9" showAll="0"/>
    <pivotField showAll="0"/>
  </pivotFields>
  <rowFields count="1">
    <field x="4"/>
  </rowFields>
  <rowItems count="4">
    <i>
      <x/>
    </i>
    <i>
      <x v="1"/>
    </i>
    <i>
      <x v="3"/>
    </i>
    <i t="grand">
      <x/>
    </i>
  </rowItems>
  <colItems count="1">
    <i/>
  </colItems>
  <dataFields count="1">
    <dataField name="Cuenta de ESTADOS" fld="4" subtotal="count" baseField="0" baseItem="0"/>
  </dataFields>
  <formats count="8">
    <format dxfId="23">
      <pivotArea collapsedLevelsAreSubtotals="1" fieldPosition="0">
        <references count="1">
          <reference field="4" count="1">
            <x v="0"/>
          </reference>
        </references>
      </pivotArea>
    </format>
    <format dxfId="22">
      <pivotArea collapsedLevelsAreSubtotals="1" fieldPosition="0">
        <references count="1">
          <reference field="4" count="1">
            <x v="1"/>
          </reference>
        </references>
      </pivotArea>
    </format>
    <format dxfId="21">
      <pivotArea collapsedLevelsAreSubtotals="1" fieldPosition="0">
        <references count="1">
          <reference field="4" count="1">
            <x v="3"/>
          </reference>
        </references>
      </pivotArea>
    </format>
    <format dxfId="20">
      <pivotArea collapsedLevelsAreSubtotals="1" fieldPosition="0">
        <references count="1">
          <reference field="4" count="0"/>
        </references>
      </pivotArea>
    </format>
    <format dxfId="19">
      <pivotArea collapsedLevelsAreSubtotals="1" fieldPosition="0">
        <references count="1">
          <reference field="4" count="0"/>
        </references>
      </pivotArea>
    </format>
    <format dxfId="18">
      <pivotArea collapsedLevelsAreSubtotals="1" fieldPosition="0">
        <references count="1">
          <reference field="4" count="1">
            <x v="0"/>
          </reference>
        </references>
      </pivotArea>
    </format>
    <format dxfId="17">
      <pivotArea collapsedLevelsAreSubtotals="1" fieldPosition="0">
        <references count="1">
          <reference field="4" count="1">
            <x v="1"/>
          </reference>
        </references>
      </pivotArea>
    </format>
    <format dxfId="16">
      <pivotArea collapsedLevelsAreSubtotals="1" fieldPosition="0">
        <references count="1">
          <reference field="4" count="0"/>
        </references>
      </pivotArea>
    </format>
  </formats>
  <chartFormats count="4">
    <chartFormat chart="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7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7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ÁREAS2" xr10:uid="{3604B3F9-BED3-4A67-B008-0F424DDD1FB5}" sourceName="ÁREAS2">
  <pivotTables>
    <pivotTable tabId="3" name="TablaDinámica3"/>
    <pivotTable tabId="3" name="TablaDinámica2"/>
  </pivotTables>
  <data>
    <tabular pivotCacheId="1387133709">
      <items count="23">
        <i x="12" s="1"/>
        <i x="13" s="1"/>
        <i x="8" s="1"/>
        <i x="16" s="1"/>
        <i x="15" s="1"/>
        <i x="7" s="1"/>
        <i x="17" s="1"/>
        <i x="0" s="1"/>
        <i x="3" s="1"/>
        <i x="2" s="1"/>
        <i x="4" s="1"/>
        <i x="5" s="1"/>
        <i x="1" s="1"/>
        <i x="14" s="1"/>
        <i x="6" s="1"/>
        <i x="9" s="1"/>
        <i x="11" s="1"/>
        <i x="10" s="1"/>
        <i x="21" s="1" nd="1"/>
        <i x="18" s="1" nd="1"/>
        <i x="20" s="1" nd="1"/>
        <i x="19" s="1" nd="1"/>
        <i x="2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ÁREAS2" xr10:uid="{542B2FCD-BAAF-4712-891E-C8C39AE04A17}" cache="SegmentaciónDeDatos_ÁREAS2" caption="ÁREAS" style="SlicerStyleDark3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88A70F-ED12-49C6-AFB6-CB45D9D93ABA}" name="Tabla2" displayName="Tabla2" ref="A1:B20" totalsRowShown="0">
  <autoFilter ref="A1:B20" xr:uid="{F988A70F-ED12-49C6-AFB6-CB45D9D93ABA}"/>
  <tableColumns count="2">
    <tableColumn id="1" xr3:uid="{697F2965-E8BF-4264-9E5A-44343836CFE2}" name="ÁREAS"/>
    <tableColumn id="2" xr3:uid="{C943171B-A69B-4A89-8957-5062A87D65E4}" name="ABREVIATUTA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D3ACB1-71DC-471E-89B8-28694A37A21C}" name="Tabla3" displayName="Tabla3" ref="D1:E5" totalsRowShown="0">
  <autoFilter ref="D1:E5" xr:uid="{54D3ACB1-71DC-471E-89B8-28694A37A21C}"/>
  <tableColumns count="2">
    <tableColumn id="1" xr3:uid="{416DD56B-8871-4DCE-87DB-CE8E7055C6A3}" name="ESTADO"/>
    <tableColumn id="2" xr3:uid="{1F97CFD3-6746-4DEF-A360-ADE2B882FCBD}" name="CALIFICACIÓN" dataDxfId="50" dataCellStyle="Porcentaj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BA9A8-D824-4F17-A266-2EB70D72E36F}" name="Tabla1" displayName="Tabla1" ref="A1:L452" totalsRowCount="1" headerRowDxfId="49" dataDxfId="48">
  <autoFilter ref="A1:L451" xr:uid="{88FBA9A8-D824-4F17-A266-2EB70D72E36F}"/>
  <tableColumns count="12">
    <tableColumn id="1" xr3:uid="{0B18D23E-3164-40AE-ACC7-9EA7403776ED}" name="ÁREAS" totalsRowLabel="Total" dataDxfId="47" totalsRowDxfId="46"/>
    <tableColumn id="6" xr3:uid="{F82B721C-AA8D-4CAE-AF94-925CBB940564}" name="ÁREAS2" dataDxfId="45" totalsRowDxfId="44">
      <calculatedColumnFormula>_xlfn.XLOOKUP(Tabla1[[#This Row],[ÁREAS]],Tabla2[ÁREAS],Tabla2[ABREVIATUTAS],"No_existe",0,1)</calculatedColumnFormula>
    </tableColumn>
    <tableColumn id="2" xr3:uid="{83382793-B1D4-4CDE-95C7-078AAA01ABF4}" name="ASPECTOS" dataDxfId="43" totalsRowDxfId="42"/>
    <tableColumn id="3" xr3:uid="{0D0A8044-C4BC-4222-B0E3-D2C024B360B9}" name="CRITERIOS" totalsRowFunction="count" dataDxfId="41" totalsRowDxfId="40"/>
    <tableColumn id="4" xr3:uid="{683C7757-ED78-495C-B1D7-1573B076D19A}" name="ESTADOS" dataDxfId="39" totalsRowDxfId="38"/>
    <tableColumn id="12" xr3:uid="{5853984D-FEFB-4D0E-B5D1-3E9448367784}" name="CUMPLE" dataDxfId="37" totalsRowDxfId="36">
      <calculatedColumnFormula>IF(Tabla1[[#This Row],[ESTADOS]]=Tabla1[[#Headers],[CUMPLE]],1,0)</calculatedColumnFormula>
    </tableColumn>
    <tableColumn id="11" xr3:uid="{E6B4AF85-8587-4B92-8108-6FBE7BB7760E}" name="CUMPLE PARCIALMENTE" dataDxfId="35" totalsRowDxfId="34">
      <calculatedColumnFormula>IF(Tabla1[[#This Row],[ESTADOS]]=Tabla1[[#Headers],[CUMPLE PARCIALMENTE]],1,0)</calculatedColumnFormula>
    </tableColumn>
    <tableColumn id="10" xr3:uid="{732A3275-1684-46F6-980B-4DEEB830DA91}" name="NO CUMPLE" dataDxfId="33" totalsRowDxfId="32">
      <calculatedColumnFormula>IF(Tabla1[[#This Row],[ESTADOS]]=Tabla1[[#Headers],[NO CUMPLE]],1,0)</calculatedColumnFormula>
    </tableColumn>
    <tableColumn id="9" xr3:uid="{46C27DC3-EACF-432F-AF1A-A26AFDF0FD27}" name="NA" dataDxfId="31" totalsRowDxfId="30">
      <calculatedColumnFormula>IF(Tabla1[[#This Row],[ESTADOS]]=Tabla1[[#Headers],[NA]],1,0)</calculatedColumnFormula>
    </tableColumn>
    <tableColumn id="7" xr3:uid="{08D93D4D-3CB5-458B-90EC-DA09A836E210}" name="CALIFICACIÓN" totalsRowFunction="count" dataDxfId="29" totalsRowDxfId="28" dataCellStyle="Porcentaje">
      <calculatedColumnFormula>_xlfn.XLOOKUP(Tabla1[[#This Row],[ESTADOS]],Tabla3[ESTADO],Tabla3[CALIFICACIÓN],"No_estado",0,1)/25</calculatedColumnFormula>
    </tableColumn>
    <tableColumn id="8" xr3:uid="{805D1553-9781-4E3D-BD28-1F59C419D735}" name="CALIFICACIÓN ASPECTOS" dataDxfId="27" totalsRowDxfId="26" dataCellStyle="Porcentaje"/>
    <tableColumn id="5" xr3:uid="{D48C8486-87CF-4D55-9D2C-BE5CBC24DD02}" name="ACCIONES DE MEJORAS" dataDxfId="25" totalsRowDxfId="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B216-B508-4705-A1EC-F09ECFF551C0}">
  <dimension ref="A1:E20"/>
  <sheetViews>
    <sheetView workbookViewId="0">
      <selection activeCell="K13" sqref="K13"/>
    </sheetView>
  </sheetViews>
  <sheetFormatPr baseColWidth="10" defaultRowHeight="14.5" x14ac:dyDescent="0.35"/>
  <cols>
    <col min="1" max="1" width="71.6328125" bestFit="1" customWidth="1"/>
    <col min="2" max="2" width="15" customWidth="1"/>
    <col min="4" max="4" width="21" bestFit="1" customWidth="1"/>
    <col min="5" max="5" width="14.6328125" customWidth="1"/>
  </cols>
  <sheetData>
    <row r="1" spans="1:5" x14ac:dyDescent="0.35">
      <c r="A1" t="s">
        <v>5</v>
      </c>
      <c r="B1" t="s">
        <v>52</v>
      </c>
      <c r="D1" t="s">
        <v>1</v>
      </c>
      <c r="E1" t="s">
        <v>72</v>
      </c>
    </row>
    <row r="2" spans="1:5" x14ac:dyDescent="0.35">
      <c r="A2" t="s">
        <v>33</v>
      </c>
      <c r="B2" t="s">
        <v>53</v>
      </c>
      <c r="D2" t="s">
        <v>73</v>
      </c>
      <c r="E2" s="22">
        <v>1</v>
      </c>
    </row>
    <row r="3" spans="1:5" x14ac:dyDescent="0.35">
      <c r="A3" t="s">
        <v>34</v>
      </c>
      <c r="B3" t="s">
        <v>54</v>
      </c>
      <c r="D3" t="s">
        <v>74</v>
      </c>
      <c r="E3" s="22">
        <v>0.5</v>
      </c>
    </row>
    <row r="4" spans="1:5" x14ac:dyDescent="0.35">
      <c r="A4" t="s">
        <v>35</v>
      </c>
      <c r="B4" t="s">
        <v>55</v>
      </c>
      <c r="D4" t="s">
        <v>75</v>
      </c>
      <c r="E4" s="22">
        <v>0</v>
      </c>
    </row>
    <row r="5" spans="1:5" x14ac:dyDescent="0.35">
      <c r="A5" t="s">
        <v>36</v>
      </c>
      <c r="B5" t="s">
        <v>82</v>
      </c>
      <c r="D5" t="s">
        <v>32</v>
      </c>
      <c r="E5" s="22">
        <v>1</v>
      </c>
    </row>
    <row r="6" spans="1:5" x14ac:dyDescent="0.35">
      <c r="A6" t="s">
        <v>37</v>
      </c>
      <c r="B6" t="s">
        <v>56</v>
      </c>
    </row>
    <row r="7" spans="1:5" x14ac:dyDescent="0.35">
      <c r="A7" t="s">
        <v>38</v>
      </c>
      <c r="B7" t="s">
        <v>57</v>
      </c>
    </row>
    <row r="8" spans="1:5" x14ac:dyDescent="0.35">
      <c r="A8" t="s">
        <v>39</v>
      </c>
      <c r="B8" t="s">
        <v>58</v>
      </c>
    </row>
    <row r="9" spans="1:5" x14ac:dyDescent="0.35">
      <c r="A9" t="s">
        <v>40</v>
      </c>
      <c r="B9" t="s">
        <v>59</v>
      </c>
    </row>
    <row r="10" spans="1:5" x14ac:dyDescent="0.35">
      <c r="A10" t="s">
        <v>41</v>
      </c>
      <c r="B10" t="s">
        <v>60</v>
      </c>
    </row>
    <row r="11" spans="1:5" x14ac:dyDescent="0.35">
      <c r="A11" t="s">
        <v>42</v>
      </c>
      <c r="B11" t="s">
        <v>61</v>
      </c>
    </row>
    <row r="12" spans="1:5" x14ac:dyDescent="0.35">
      <c r="A12" t="s">
        <v>43</v>
      </c>
      <c r="B12" t="s">
        <v>62</v>
      </c>
    </row>
    <row r="13" spans="1:5" x14ac:dyDescent="0.35">
      <c r="A13" t="s">
        <v>44</v>
      </c>
      <c r="B13" t="s">
        <v>63</v>
      </c>
    </row>
    <row r="14" spans="1:5" x14ac:dyDescent="0.35">
      <c r="A14" t="s">
        <v>45</v>
      </c>
      <c r="B14" t="s">
        <v>64</v>
      </c>
    </row>
    <row r="15" spans="1:5" x14ac:dyDescent="0.35">
      <c r="A15" t="s">
        <v>46</v>
      </c>
      <c r="B15" t="s">
        <v>65</v>
      </c>
    </row>
    <row r="16" spans="1:5" x14ac:dyDescent="0.35">
      <c r="A16" t="s">
        <v>47</v>
      </c>
      <c r="B16" t="s">
        <v>66</v>
      </c>
    </row>
    <row r="17" spans="1:2" x14ac:dyDescent="0.35">
      <c r="A17" t="s">
        <v>48</v>
      </c>
      <c r="B17" t="s">
        <v>67</v>
      </c>
    </row>
    <row r="18" spans="1:2" x14ac:dyDescent="0.35">
      <c r="A18" t="s">
        <v>49</v>
      </c>
      <c r="B18" t="s">
        <v>68</v>
      </c>
    </row>
    <row r="19" spans="1:2" x14ac:dyDescent="0.35">
      <c r="A19" t="s">
        <v>50</v>
      </c>
      <c r="B19" t="s">
        <v>69</v>
      </c>
    </row>
    <row r="20" spans="1:2" x14ac:dyDescent="0.35">
      <c r="A20" t="s">
        <v>51</v>
      </c>
      <c r="B20" t="s">
        <v>70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43E2-C707-4885-9D41-22C5BA9F3586}">
  <dimension ref="A1:M452"/>
  <sheetViews>
    <sheetView tabSelected="1" view="pageLayout" zoomScale="115" zoomScaleNormal="70" zoomScalePageLayoutView="115" workbookViewId="0">
      <selection activeCell="L3" sqref="L3"/>
    </sheetView>
  </sheetViews>
  <sheetFormatPr baseColWidth="10" defaultColWidth="0" defaultRowHeight="14.5" x14ac:dyDescent="0.35"/>
  <cols>
    <col min="1" max="1" width="24.6328125" style="1" customWidth="1"/>
    <col min="2" max="2" width="11.90625" style="1" hidden="1" customWidth="1"/>
    <col min="3" max="3" width="18.36328125" style="1" customWidth="1"/>
    <col min="4" max="4" width="48.08984375" style="1" customWidth="1"/>
    <col min="5" max="5" width="15.81640625" style="1" customWidth="1"/>
    <col min="6" max="6" width="12.36328125" style="1" hidden="1" customWidth="1"/>
    <col min="7" max="7" width="25.6328125" style="1" hidden="1" customWidth="1"/>
    <col min="8" max="8" width="15.36328125" style="1" hidden="1" customWidth="1"/>
    <col min="9" max="9" width="7.90625" style="1" hidden="1" customWidth="1"/>
    <col min="10" max="11" width="17.54296875" style="1" hidden="1" customWidth="1"/>
    <col min="12" max="12" width="40.453125" style="1" customWidth="1"/>
    <col min="13" max="13" width="11.54296875" style="1" customWidth="1"/>
    <col min="14" max="16384" width="11.54296875" style="1" hidden="1"/>
  </cols>
  <sheetData>
    <row r="1" spans="1:12" ht="29" x14ac:dyDescent="0.35">
      <c r="A1" s="4" t="s">
        <v>5</v>
      </c>
      <c r="B1" s="4" t="s">
        <v>71</v>
      </c>
      <c r="C1" s="4" t="s">
        <v>4</v>
      </c>
      <c r="D1" s="4" t="s">
        <v>0</v>
      </c>
      <c r="E1" s="4" t="s">
        <v>3</v>
      </c>
      <c r="F1" s="4" t="s">
        <v>73</v>
      </c>
      <c r="G1" s="4" t="s">
        <v>74</v>
      </c>
      <c r="H1" s="4" t="s">
        <v>75</v>
      </c>
      <c r="I1" s="4" t="s">
        <v>32</v>
      </c>
      <c r="J1" s="4" t="s">
        <v>72</v>
      </c>
      <c r="K1" s="24" t="s">
        <v>93</v>
      </c>
      <c r="L1" s="4" t="s">
        <v>2</v>
      </c>
    </row>
    <row r="2" spans="1:12" ht="29" x14ac:dyDescent="0.35">
      <c r="A2" s="3" t="s">
        <v>33</v>
      </c>
      <c r="B2" s="2" t="str">
        <f>_xlfn.XLOOKUP(Tabla1[[#This Row],[ÁREAS]],Tabla2[ÁREAS],Tabla2[ABREVIATUTAS],"No_existe",0,1)</f>
        <v>GER</v>
      </c>
      <c r="C2" s="3" t="s">
        <v>6</v>
      </c>
      <c r="D2" s="3" t="s">
        <v>16</v>
      </c>
      <c r="E2" s="14" t="s">
        <v>73</v>
      </c>
      <c r="F2" s="7">
        <f>IF(Tabla1[[#This Row],[ESTADOS]]=Tabla1[[#Headers],[CUMPLE]],1,0)</f>
        <v>1</v>
      </c>
      <c r="G2" s="7">
        <f>IF(Tabla1[[#This Row],[ESTADOS]]=Tabla1[[#Headers],[CUMPLE PARCIALMENTE]],1,0)</f>
        <v>0</v>
      </c>
      <c r="H2" s="7">
        <f>IF(Tabla1[[#This Row],[ESTADOS]]=Tabla1[[#Headers],[NO CUMPLE]],1,0)</f>
        <v>0</v>
      </c>
      <c r="I2" s="7">
        <f>IF(Tabla1[[#This Row],[ESTADOS]]=Tabla1[[#Headers],[NA]],1,0)</f>
        <v>0</v>
      </c>
      <c r="J2" s="20">
        <f>_xlfn.XLOOKUP(Tabla1[[#This Row],[ESTADOS]],Tabla3[ESTADO],Tabla3[CALIFICACIÓN],"No_estado",0,1)/25</f>
        <v>0.04</v>
      </c>
      <c r="K2" s="20">
        <f>_xlfn.XLOOKUP(Tabla1[[#This Row],[ESTADOS]],Tabla3[ESTADO],Tabla3[CALIFICACIÓN],"No_estado",0,1)/3</f>
        <v>0.33333333333333331</v>
      </c>
      <c r="L2" s="3"/>
    </row>
    <row r="3" spans="1:12" ht="58" x14ac:dyDescent="0.35">
      <c r="A3" s="3" t="s">
        <v>33</v>
      </c>
      <c r="B3" s="2" t="str">
        <f>_xlfn.XLOOKUP(Tabla1[[#This Row],[ÁREAS]],Tabla2[ÁREAS],Tabla2[ABREVIATUTAS],"No_existe",0,1)</f>
        <v>GER</v>
      </c>
      <c r="C3" s="3" t="s">
        <v>6</v>
      </c>
      <c r="D3" s="3" t="s">
        <v>17</v>
      </c>
      <c r="E3" s="14" t="s">
        <v>73</v>
      </c>
      <c r="F3" s="7">
        <f>IF(Tabla1[[#This Row],[ESTADOS]]=Tabla1[[#Headers],[CUMPLE]],1,0)</f>
        <v>1</v>
      </c>
      <c r="G3" s="7">
        <f>IF(Tabla1[[#This Row],[ESTADOS]]=Tabla1[[#Headers],[CUMPLE PARCIALMENTE]],1,0)</f>
        <v>0</v>
      </c>
      <c r="H3" s="7">
        <f>IF(Tabla1[[#This Row],[ESTADOS]]=Tabla1[[#Headers],[NO CUMPLE]],1,0)</f>
        <v>0</v>
      </c>
      <c r="I3" s="7">
        <f>IF(Tabla1[[#This Row],[ESTADOS]]=Tabla1[[#Headers],[NA]],1,0)</f>
        <v>0</v>
      </c>
      <c r="J3" s="20">
        <f>_xlfn.XLOOKUP(Tabla1[[#This Row],[ESTADOS]],Tabla3[ESTADO],Tabla3[CALIFICACIÓN],"No_estado",0,1)/25</f>
        <v>0.04</v>
      </c>
      <c r="K3" s="20">
        <f>_xlfn.XLOOKUP(Tabla1[[#This Row],[ESTADOS]],Tabla3[ESTADO],Tabla3[CALIFICACIÓN],"No_estado",0,1)/3</f>
        <v>0.33333333333333331</v>
      </c>
      <c r="L3" s="3"/>
    </row>
    <row r="4" spans="1:12" ht="43.5" x14ac:dyDescent="0.35">
      <c r="A4" s="3" t="s">
        <v>33</v>
      </c>
      <c r="B4" s="2" t="str">
        <f>_xlfn.XLOOKUP(Tabla1[[#This Row],[ÁREAS]],Tabla2[ÁREAS],Tabla2[ABREVIATUTAS],"No_existe",0,1)</f>
        <v>GER</v>
      </c>
      <c r="C4" s="3" t="s">
        <v>6</v>
      </c>
      <c r="D4" s="3" t="s">
        <v>18</v>
      </c>
      <c r="E4" s="14" t="s">
        <v>73</v>
      </c>
      <c r="F4" s="7">
        <f>IF(Tabla1[[#This Row],[ESTADOS]]=Tabla1[[#Headers],[CUMPLE]],1,0)</f>
        <v>1</v>
      </c>
      <c r="G4" s="7">
        <f>IF(Tabla1[[#This Row],[ESTADOS]]=Tabla1[[#Headers],[CUMPLE PARCIALMENTE]],1,0)</f>
        <v>0</v>
      </c>
      <c r="H4" s="7">
        <f>IF(Tabla1[[#This Row],[ESTADOS]]=Tabla1[[#Headers],[NO CUMPLE]],1,0)</f>
        <v>0</v>
      </c>
      <c r="I4" s="7">
        <f>IF(Tabla1[[#This Row],[ESTADOS]]=Tabla1[[#Headers],[NA]],1,0)</f>
        <v>0</v>
      </c>
      <c r="J4" s="20">
        <f>_xlfn.XLOOKUP(Tabla1[[#This Row],[ESTADOS]],Tabla3[ESTADO],Tabla3[CALIFICACIÓN],"No_estado",0,1)/25</f>
        <v>0.04</v>
      </c>
      <c r="K4" s="20">
        <f>_xlfn.XLOOKUP(Tabla1[[#This Row],[ESTADOS]],Tabla3[ESTADO],Tabla3[CALIFICACIÓN],"No_estado",0,1)/3</f>
        <v>0.33333333333333331</v>
      </c>
      <c r="L4" s="3"/>
    </row>
    <row r="5" spans="1:12" ht="43.5" x14ac:dyDescent="0.35">
      <c r="A5" s="3" t="s">
        <v>33</v>
      </c>
      <c r="B5" s="2" t="str">
        <f>_xlfn.XLOOKUP(Tabla1[[#This Row],[ÁREAS]],Tabla2[ÁREAS],Tabla2[ABREVIATUTAS],"No_existe",0,1)</f>
        <v>GER</v>
      </c>
      <c r="C5" s="3" t="s">
        <v>7</v>
      </c>
      <c r="D5" s="3" t="s">
        <v>19</v>
      </c>
      <c r="E5" s="14" t="s">
        <v>73</v>
      </c>
      <c r="F5" s="7">
        <f>IF(Tabla1[[#This Row],[ESTADOS]]=Tabla1[[#Headers],[CUMPLE]],1,0)</f>
        <v>1</v>
      </c>
      <c r="G5" s="7">
        <f>IF(Tabla1[[#This Row],[ESTADOS]]=Tabla1[[#Headers],[CUMPLE PARCIALMENTE]],1,0)</f>
        <v>0</v>
      </c>
      <c r="H5" s="7">
        <f>IF(Tabla1[[#This Row],[ESTADOS]]=Tabla1[[#Headers],[NO CUMPLE]],1,0)</f>
        <v>0</v>
      </c>
      <c r="I5" s="7">
        <f>IF(Tabla1[[#This Row],[ESTADOS]]=Tabla1[[#Headers],[NA]],1,0)</f>
        <v>0</v>
      </c>
      <c r="J5" s="20">
        <f>_xlfn.XLOOKUP(Tabla1[[#This Row],[ESTADOS]],Tabla3[ESTADO],Tabla3[CALIFICACIÓN],"No_estado",0,1)/25</f>
        <v>0.04</v>
      </c>
      <c r="K5" s="20">
        <f>_xlfn.XLOOKUP(Tabla1[[#This Row],[ESTADOS]],Tabla3[ESTADO],Tabla3[CALIFICACIÓN],"No_estado",0,1)/5</f>
        <v>0.2</v>
      </c>
      <c r="L5" s="3"/>
    </row>
    <row r="6" spans="1:12" ht="29" x14ac:dyDescent="0.35">
      <c r="A6" s="3" t="s">
        <v>33</v>
      </c>
      <c r="B6" s="2" t="str">
        <f>_xlfn.XLOOKUP(Tabla1[[#This Row],[ÁREAS]],Tabla2[ÁREAS],Tabla2[ABREVIATUTAS],"No_existe",0,1)</f>
        <v>GER</v>
      </c>
      <c r="C6" s="3" t="s">
        <v>7</v>
      </c>
      <c r="D6" s="3" t="s">
        <v>20</v>
      </c>
      <c r="E6" s="14" t="s">
        <v>73</v>
      </c>
      <c r="F6" s="7">
        <f>IF(Tabla1[[#This Row],[ESTADOS]]=Tabla1[[#Headers],[CUMPLE]],1,0)</f>
        <v>1</v>
      </c>
      <c r="G6" s="7">
        <f>IF(Tabla1[[#This Row],[ESTADOS]]=Tabla1[[#Headers],[CUMPLE PARCIALMENTE]],1,0)</f>
        <v>0</v>
      </c>
      <c r="H6" s="7">
        <f>IF(Tabla1[[#This Row],[ESTADOS]]=Tabla1[[#Headers],[NO CUMPLE]],1,0)</f>
        <v>0</v>
      </c>
      <c r="I6" s="7">
        <f>IF(Tabla1[[#This Row],[ESTADOS]]=Tabla1[[#Headers],[NA]],1,0)</f>
        <v>0</v>
      </c>
      <c r="J6" s="20">
        <f>_xlfn.XLOOKUP(Tabla1[[#This Row],[ESTADOS]],Tabla3[ESTADO],Tabla3[CALIFICACIÓN],"No_estado",0,1)/25</f>
        <v>0.04</v>
      </c>
      <c r="K6" s="20">
        <f>_xlfn.XLOOKUP(Tabla1[[#This Row],[ESTADOS]],Tabla3[ESTADO],Tabla3[CALIFICACIÓN],"No_estado",0,1)/5</f>
        <v>0.2</v>
      </c>
      <c r="L6" s="3"/>
    </row>
    <row r="7" spans="1:12" ht="29" x14ac:dyDescent="0.35">
      <c r="A7" s="3" t="s">
        <v>33</v>
      </c>
      <c r="B7" s="2" t="str">
        <f>_xlfn.XLOOKUP(Tabla1[[#This Row],[ÁREAS]],Tabla2[ÁREAS],Tabla2[ABREVIATUTAS],"No_existe",0,1)</f>
        <v>GER</v>
      </c>
      <c r="C7" s="3" t="s">
        <v>7</v>
      </c>
      <c r="D7" s="3" t="s">
        <v>9</v>
      </c>
      <c r="E7" s="14" t="s">
        <v>73</v>
      </c>
      <c r="F7" s="7">
        <f>IF(Tabla1[[#This Row],[ESTADOS]]=Tabla1[[#Headers],[CUMPLE]],1,0)</f>
        <v>1</v>
      </c>
      <c r="G7" s="7">
        <f>IF(Tabla1[[#This Row],[ESTADOS]]=Tabla1[[#Headers],[CUMPLE PARCIALMENTE]],1,0)</f>
        <v>0</v>
      </c>
      <c r="H7" s="7">
        <f>IF(Tabla1[[#This Row],[ESTADOS]]=Tabla1[[#Headers],[NO CUMPLE]],1,0)</f>
        <v>0</v>
      </c>
      <c r="I7" s="7">
        <f>IF(Tabla1[[#This Row],[ESTADOS]]=Tabla1[[#Headers],[NA]],1,0)</f>
        <v>0</v>
      </c>
      <c r="J7" s="20">
        <f>_xlfn.XLOOKUP(Tabla1[[#This Row],[ESTADOS]],Tabla3[ESTADO],Tabla3[CALIFICACIÓN],"No_estado",0,1)/25</f>
        <v>0.04</v>
      </c>
      <c r="K7" s="20">
        <f>_xlfn.XLOOKUP(Tabla1[[#This Row],[ESTADOS]],Tabla3[ESTADO],Tabla3[CALIFICACIÓN],"No_estado",0,1)/5</f>
        <v>0.2</v>
      </c>
      <c r="L7" s="3"/>
    </row>
    <row r="8" spans="1:12" x14ac:dyDescent="0.35">
      <c r="A8" s="3" t="s">
        <v>33</v>
      </c>
      <c r="B8" s="2" t="str">
        <f>_xlfn.XLOOKUP(Tabla1[[#This Row],[ÁREAS]],Tabla2[ÁREAS],Tabla2[ABREVIATUTAS],"No_existe",0,1)</f>
        <v>GER</v>
      </c>
      <c r="C8" s="3" t="s">
        <v>7</v>
      </c>
      <c r="D8" s="3" t="s">
        <v>8</v>
      </c>
      <c r="E8" s="14" t="s">
        <v>73</v>
      </c>
      <c r="F8" s="7">
        <f>IF(Tabla1[[#This Row],[ESTADOS]]=Tabla1[[#Headers],[CUMPLE]],1,0)</f>
        <v>1</v>
      </c>
      <c r="G8" s="7">
        <f>IF(Tabla1[[#This Row],[ESTADOS]]=Tabla1[[#Headers],[CUMPLE PARCIALMENTE]],1,0)</f>
        <v>0</v>
      </c>
      <c r="H8" s="7">
        <f>IF(Tabla1[[#This Row],[ESTADOS]]=Tabla1[[#Headers],[NO CUMPLE]],1,0)</f>
        <v>0</v>
      </c>
      <c r="I8" s="7">
        <f>IF(Tabla1[[#This Row],[ESTADOS]]=Tabla1[[#Headers],[NA]],1,0)</f>
        <v>0</v>
      </c>
      <c r="J8" s="20">
        <f>_xlfn.XLOOKUP(Tabla1[[#This Row],[ESTADOS]],Tabla3[ESTADO],Tabla3[CALIFICACIÓN],"No_estado",0,1)/25</f>
        <v>0.04</v>
      </c>
      <c r="K8" s="20">
        <f>_xlfn.XLOOKUP(Tabla1[[#This Row],[ESTADOS]],Tabla3[ESTADO],Tabla3[CALIFICACIÓN],"No_estado",0,1)/5</f>
        <v>0.2</v>
      </c>
      <c r="L8" s="3"/>
    </row>
    <row r="9" spans="1:12" ht="29" x14ac:dyDescent="0.35">
      <c r="A9" s="3" t="s">
        <v>33</v>
      </c>
      <c r="B9" s="2" t="str">
        <f>_xlfn.XLOOKUP(Tabla1[[#This Row],[ÁREAS]],Tabla2[ÁREAS],Tabla2[ABREVIATUTAS],"No_existe",0,1)</f>
        <v>GER</v>
      </c>
      <c r="C9" s="3" t="s">
        <v>7</v>
      </c>
      <c r="D9" s="3" t="s">
        <v>21</v>
      </c>
      <c r="E9" s="14" t="s">
        <v>73</v>
      </c>
      <c r="F9" s="7">
        <f>IF(Tabla1[[#This Row],[ESTADOS]]=Tabla1[[#Headers],[CUMPLE]],1,0)</f>
        <v>1</v>
      </c>
      <c r="G9" s="7">
        <f>IF(Tabla1[[#This Row],[ESTADOS]]=Tabla1[[#Headers],[CUMPLE PARCIALMENTE]],1,0)</f>
        <v>0</v>
      </c>
      <c r="H9" s="7">
        <f>IF(Tabla1[[#This Row],[ESTADOS]]=Tabla1[[#Headers],[NO CUMPLE]],1,0)</f>
        <v>0</v>
      </c>
      <c r="I9" s="7">
        <f>IF(Tabla1[[#This Row],[ESTADOS]]=Tabla1[[#Headers],[NA]],1,0)</f>
        <v>0</v>
      </c>
      <c r="J9" s="20">
        <f>_xlfn.XLOOKUP(Tabla1[[#This Row],[ESTADOS]],Tabla3[ESTADO],Tabla3[CALIFICACIÓN],"No_estado",0,1)/25</f>
        <v>0.04</v>
      </c>
      <c r="K9" s="20">
        <f>_xlfn.XLOOKUP(Tabla1[[#This Row],[ESTADOS]],Tabla3[ESTADO],Tabla3[CALIFICACIÓN],"No_estado",0,1)/5</f>
        <v>0.2</v>
      </c>
      <c r="L9" s="3"/>
    </row>
    <row r="10" spans="1:12" ht="43.25" customHeight="1" x14ac:dyDescent="0.35">
      <c r="A10" s="3" t="s">
        <v>33</v>
      </c>
      <c r="B10" s="2" t="str">
        <f>_xlfn.XLOOKUP(Tabla1[[#This Row],[ÁREAS]],Tabla2[ÁREAS],Tabla2[ABREVIATUTAS],"No_existe",0,1)</f>
        <v>GER</v>
      </c>
      <c r="C10" s="3" t="s">
        <v>10</v>
      </c>
      <c r="D10" s="3" t="s">
        <v>22</v>
      </c>
      <c r="E10" s="14" t="s">
        <v>73</v>
      </c>
      <c r="F10" s="7">
        <f>IF(Tabla1[[#This Row],[ESTADOS]]=Tabla1[[#Headers],[CUMPLE]],1,0)</f>
        <v>1</v>
      </c>
      <c r="G10" s="7">
        <f>IF(Tabla1[[#This Row],[ESTADOS]]=Tabla1[[#Headers],[CUMPLE PARCIALMENTE]],1,0)</f>
        <v>0</v>
      </c>
      <c r="H10" s="7">
        <f>IF(Tabla1[[#This Row],[ESTADOS]]=Tabla1[[#Headers],[NO CUMPLE]],1,0)</f>
        <v>0</v>
      </c>
      <c r="I10" s="7">
        <f>IF(Tabla1[[#This Row],[ESTADOS]]=Tabla1[[#Headers],[NA]],1,0)</f>
        <v>0</v>
      </c>
      <c r="J10" s="20">
        <f>_xlfn.XLOOKUP(Tabla1[[#This Row],[ESTADOS]],Tabla3[ESTADO],Tabla3[CALIFICACIÓN],"No_estado",0,1)/25</f>
        <v>0.04</v>
      </c>
      <c r="K10" s="20">
        <f>_xlfn.XLOOKUP(Tabla1[[#This Row],[ESTADOS]],Tabla3[ESTADO],Tabla3[CALIFICACIÓN],"No_estado",0,1)/2</f>
        <v>0.5</v>
      </c>
      <c r="L10" s="3"/>
    </row>
    <row r="11" spans="1:12" ht="29" x14ac:dyDescent="0.35">
      <c r="A11" s="3" t="s">
        <v>33</v>
      </c>
      <c r="B11" s="2" t="str">
        <f>_xlfn.XLOOKUP(Tabla1[[#This Row],[ÁREAS]],Tabla2[ÁREAS],Tabla2[ABREVIATUTAS],"No_existe",0,1)</f>
        <v>GER</v>
      </c>
      <c r="C11" s="3" t="s">
        <v>10</v>
      </c>
      <c r="D11" s="3" t="s">
        <v>23</v>
      </c>
      <c r="E11" s="14" t="s">
        <v>73</v>
      </c>
      <c r="F11" s="7">
        <f>IF(Tabla1[[#This Row],[ESTADOS]]=Tabla1[[#Headers],[CUMPLE]],1,0)</f>
        <v>1</v>
      </c>
      <c r="G11" s="7">
        <f>IF(Tabla1[[#This Row],[ESTADOS]]=Tabla1[[#Headers],[CUMPLE PARCIALMENTE]],1,0)</f>
        <v>0</v>
      </c>
      <c r="H11" s="7">
        <f>IF(Tabla1[[#This Row],[ESTADOS]]=Tabla1[[#Headers],[NO CUMPLE]],1,0)</f>
        <v>0</v>
      </c>
      <c r="I11" s="7">
        <f>IF(Tabla1[[#This Row],[ESTADOS]]=Tabla1[[#Headers],[NA]],1,0)</f>
        <v>0</v>
      </c>
      <c r="J11" s="20">
        <f>_xlfn.XLOOKUP(Tabla1[[#This Row],[ESTADOS]],Tabla3[ESTADO],Tabla3[CALIFICACIÓN],"No_estado",0,1)/25</f>
        <v>0.04</v>
      </c>
      <c r="K11" s="20">
        <f>_xlfn.XLOOKUP(Tabla1[[#This Row],[ESTADOS]],Tabla3[ESTADO],Tabla3[CALIFICACIÓN],"No_estado",0,1)/2</f>
        <v>0.5</v>
      </c>
      <c r="L11" s="3"/>
    </row>
    <row r="12" spans="1:12" ht="29" x14ac:dyDescent="0.35">
      <c r="A12" s="3" t="s">
        <v>33</v>
      </c>
      <c r="B12" s="2" t="str">
        <f>_xlfn.XLOOKUP(Tabla1[[#This Row],[ÁREAS]],Tabla2[ÁREAS],Tabla2[ABREVIATUTAS],"No_existe",0,1)</f>
        <v>GER</v>
      </c>
      <c r="C12" s="3" t="s">
        <v>85</v>
      </c>
      <c r="D12" s="3" t="s">
        <v>86</v>
      </c>
      <c r="E12" s="14" t="s">
        <v>74</v>
      </c>
      <c r="F12" s="7">
        <f>IF(Tabla1[[#This Row],[ESTADOS]]=Tabla1[[#Headers],[CUMPLE]],1,0)</f>
        <v>0</v>
      </c>
      <c r="G12" s="7">
        <f>IF(Tabla1[[#This Row],[ESTADOS]]=Tabla1[[#Headers],[CUMPLE PARCIALMENTE]],1,0)</f>
        <v>1</v>
      </c>
      <c r="H12" s="7">
        <f>IF(Tabla1[[#This Row],[ESTADOS]]=Tabla1[[#Headers],[NO CUMPLE]],1,0)</f>
        <v>0</v>
      </c>
      <c r="I12" s="7">
        <f>IF(Tabla1[[#This Row],[ESTADOS]]=Tabla1[[#Headers],[NA]],1,0)</f>
        <v>0</v>
      </c>
      <c r="J12" s="20">
        <f>_xlfn.XLOOKUP(Tabla1[[#This Row],[ESTADOS]],Tabla3[ESTADO],Tabla3[CALIFICACIÓN],"No_estado",0,1)/25</f>
        <v>0.02</v>
      </c>
      <c r="K12" s="20">
        <f>_xlfn.XLOOKUP(Tabla1[[#This Row],[ESTADOS]],Tabla3[ESTADO],Tabla3[CALIFICACIÓN],"No_estado",0,1)/3</f>
        <v>0.16666666666666666</v>
      </c>
      <c r="L12" s="3"/>
    </row>
    <row r="13" spans="1:12" ht="43.5" x14ac:dyDescent="0.35">
      <c r="A13" s="3" t="s">
        <v>33</v>
      </c>
      <c r="B13" s="2" t="str">
        <f>_xlfn.XLOOKUP(Tabla1[[#This Row],[ÁREAS]],Tabla2[ÁREAS],Tabla2[ABREVIATUTAS],"No_existe",0,1)</f>
        <v>GER</v>
      </c>
      <c r="C13" s="3" t="s">
        <v>85</v>
      </c>
      <c r="D13" s="3" t="s">
        <v>87</v>
      </c>
      <c r="E13" s="14" t="s">
        <v>73</v>
      </c>
      <c r="F13" s="7">
        <f>IF(Tabla1[[#This Row],[ESTADOS]]=Tabla1[[#Headers],[CUMPLE]],1,0)</f>
        <v>1</v>
      </c>
      <c r="G13" s="7">
        <f>IF(Tabla1[[#This Row],[ESTADOS]]=Tabla1[[#Headers],[CUMPLE PARCIALMENTE]],1,0)</f>
        <v>0</v>
      </c>
      <c r="H13" s="7">
        <f>IF(Tabla1[[#This Row],[ESTADOS]]=Tabla1[[#Headers],[NO CUMPLE]],1,0)</f>
        <v>0</v>
      </c>
      <c r="I13" s="7">
        <f>IF(Tabla1[[#This Row],[ESTADOS]]=Tabla1[[#Headers],[NA]],1,0)</f>
        <v>0</v>
      </c>
      <c r="J13" s="20">
        <f>_xlfn.XLOOKUP(Tabla1[[#This Row],[ESTADOS]],Tabla3[ESTADO],Tabla3[CALIFICACIÓN],"No_estado",0,1)/25</f>
        <v>0.04</v>
      </c>
      <c r="K13" s="20">
        <f>_xlfn.XLOOKUP(Tabla1[[#This Row],[ESTADOS]],Tabla3[ESTADO],Tabla3[CALIFICACIÓN],"No_estado",0,1)/3</f>
        <v>0.33333333333333331</v>
      </c>
      <c r="L13" s="3"/>
    </row>
    <row r="14" spans="1:12" ht="29" x14ac:dyDescent="0.35">
      <c r="A14" s="3" t="s">
        <v>33</v>
      </c>
      <c r="B14" s="2" t="str">
        <f>_xlfn.XLOOKUP(Tabla1[[#This Row],[ÁREAS]],Tabla2[ÁREAS],Tabla2[ABREVIATUTAS],"No_existe",0,1)</f>
        <v>GER</v>
      </c>
      <c r="C14" s="3" t="s">
        <v>85</v>
      </c>
      <c r="D14" s="3" t="s">
        <v>88</v>
      </c>
      <c r="E14" s="14" t="s">
        <v>75</v>
      </c>
      <c r="F14" s="7">
        <f>IF(Tabla1[[#This Row],[ESTADOS]]=Tabla1[[#Headers],[CUMPLE]],1,0)</f>
        <v>0</v>
      </c>
      <c r="G14" s="7">
        <f>IF(Tabla1[[#This Row],[ESTADOS]]=Tabla1[[#Headers],[CUMPLE PARCIALMENTE]],1,0)</f>
        <v>0</v>
      </c>
      <c r="H14" s="7">
        <f>IF(Tabla1[[#This Row],[ESTADOS]]=Tabla1[[#Headers],[NO CUMPLE]],1,0)</f>
        <v>1</v>
      </c>
      <c r="I14" s="7">
        <f>IF(Tabla1[[#This Row],[ESTADOS]]=Tabla1[[#Headers],[NA]],1,0)</f>
        <v>0</v>
      </c>
      <c r="J14" s="20">
        <f>_xlfn.XLOOKUP(Tabla1[[#This Row],[ESTADOS]],Tabla3[ESTADO],Tabla3[CALIFICACIÓN],"No_estado",0,1)/25</f>
        <v>0</v>
      </c>
      <c r="K14" s="20">
        <f>_xlfn.XLOOKUP(Tabla1[[#This Row],[ESTADOS]],Tabla3[ESTADO],Tabla3[CALIFICACIÓN],"No_estado",0,1)/3</f>
        <v>0</v>
      </c>
      <c r="L14" s="3"/>
    </row>
    <row r="15" spans="1:12" ht="29" x14ac:dyDescent="0.35">
      <c r="A15" s="3" t="s">
        <v>33</v>
      </c>
      <c r="B15" s="2" t="str">
        <f>_xlfn.XLOOKUP(Tabla1[[#This Row],[ÁREAS]],Tabla2[ÁREAS],Tabla2[ABREVIATUTAS],"No_existe",0,1)</f>
        <v>GER</v>
      </c>
      <c r="C15" s="3" t="s">
        <v>90</v>
      </c>
      <c r="D15" s="3" t="s">
        <v>91</v>
      </c>
      <c r="E15" s="14" t="s">
        <v>74</v>
      </c>
      <c r="F15" s="7">
        <f>IF(Tabla1[[#This Row],[ESTADOS]]=Tabla1[[#Headers],[CUMPLE]],1,0)</f>
        <v>0</v>
      </c>
      <c r="G15" s="7">
        <f>IF(Tabla1[[#This Row],[ESTADOS]]=Tabla1[[#Headers],[CUMPLE PARCIALMENTE]],1,0)</f>
        <v>1</v>
      </c>
      <c r="H15" s="7">
        <f>IF(Tabla1[[#This Row],[ESTADOS]]=Tabla1[[#Headers],[NO CUMPLE]],1,0)</f>
        <v>0</v>
      </c>
      <c r="I15" s="7">
        <f>IF(Tabla1[[#This Row],[ESTADOS]]=Tabla1[[#Headers],[NA]],1,0)</f>
        <v>0</v>
      </c>
      <c r="J15" s="20">
        <f>_xlfn.XLOOKUP(Tabla1[[#This Row],[ESTADOS]],Tabla3[ESTADO],Tabla3[CALIFICACIÓN],"No_estado",0,1)/25</f>
        <v>0.02</v>
      </c>
      <c r="K15" s="20">
        <f>_xlfn.XLOOKUP(Tabla1[[#This Row],[ESTADOS]],Tabla3[ESTADO],Tabla3[CALIFICACIÓN],"No_estado",0,1)/2</f>
        <v>0.25</v>
      </c>
      <c r="L15" s="3"/>
    </row>
    <row r="16" spans="1:12" x14ac:dyDescent="0.35">
      <c r="A16" s="3" t="s">
        <v>33</v>
      </c>
      <c r="B16" s="2" t="str">
        <f>_xlfn.XLOOKUP(Tabla1[[#This Row],[ÁREAS]],Tabla2[ÁREAS],Tabla2[ABREVIATUTAS],"No_existe",0,1)</f>
        <v>GER</v>
      </c>
      <c r="C16" s="3" t="s">
        <v>90</v>
      </c>
      <c r="D16" s="3" t="s">
        <v>92</v>
      </c>
      <c r="E16" s="14" t="s">
        <v>75</v>
      </c>
      <c r="F16" s="7">
        <f>IF(Tabla1[[#This Row],[ESTADOS]]=Tabla1[[#Headers],[CUMPLE]],1,0)</f>
        <v>0</v>
      </c>
      <c r="G16" s="7">
        <f>IF(Tabla1[[#This Row],[ESTADOS]]=Tabla1[[#Headers],[CUMPLE PARCIALMENTE]],1,0)</f>
        <v>0</v>
      </c>
      <c r="H16" s="7">
        <f>IF(Tabla1[[#This Row],[ESTADOS]]=Tabla1[[#Headers],[NO CUMPLE]],1,0)</f>
        <v>1</v>
      </c>
      <c r="I16" s="7">
        <f>IF(Tabla1[[#This Row],[ESTADOS]]=Tabla1[[#Headers],[NA]],1,0)</f>
        <v>0</v>
      </c>
      <c r="J16" s="20">
        <f>_xlfn.XLOOKUP(Tabla1[[#This Row],[ESTADOS]],Tabla3[ESTADO],Tabla3[CALIFICACIÓN],"No_estado",0,1)/25</f>
        <v>0</v>
      </c>
      <c r="K16" s="20">
        <f>_xlfn.XLOOKUP(Tabla1[[#This Row],[ESTADOS]],Tabla3[ESTADO],Tabla3[CALIFICACIÓN],"No_estado",0,1)/2</f>
        <v>0</v>
      </c>
      <c r="L16" s="3"/>
    </row>
    <row r="17" spans="1:12" ht="29" x14ac:dyDescent="0.35">
      <c r="A17" s="3" t="s">
        <v>33</v>
      </c>
      <c r="B17" s="2" t="str">
        <f>_xlfn.XLOOKUP(Tabla1[[#This Row],[ÁREAS]],Tabla2[ÁREAS],Tabla2[ABREVIATUTAS],"No_existe",0,1)</f>
        <v>GER</v>
      </c>
      <c r="C17" s="3" t="s">
        <v>11</v>
      </c>
      <c r="D17" s="3" t="s">
        <v>24</v>
      </c>
      <c r="E17" s="14" t="s">
        <v>75</v>
      </c>
      <c r="F17" s="7">
        <f>IF(Tabla1[[#This Row],[ESTADOS]]=Tabla1[[#Headers],[CUMPLE]],1,0)</f>
        <v>0</v>
      </c>
      <c r="G17" s="7">
        <f>IF(Tabla1[[#This Row],[ESTADOS]]=Tabla1[[#Headers],[CUMPLE PARCIALMENTE]],1,0)</f>
        <v>0</v>
      </c>
      <c r="H17" s="7">
        <f>IF(Tabla1[[#This Row],[ESTADOS]]=Tabla1[[#Headers],[NO CUMPLE]],1,0)</f>
        <v>1</v>
      </c>
      <c r="I17" s="7">
        <f>IF(Tabla1[[#This Row],[ESTADOS]]=Tabla1[[#Headers],[NA]],1,0)</f>
        <v>0</v>
      </c>
      <c r="J17" s="20">
        <f>_xlfn.XLOOKUP(Tabla1[[#This Row],[ESTADOS]],Tabla3[ESTADO],Tabla3[CALIFICACIÓN],"No_estado",0,1)/25</f>
        <v>0</v>
      </c>
      <c r="K17" s="20">
        <f>_xlfn.XLOOKUP(Tabla1[[#This Row],[ESTADOS]],Tabla3[ESTADO],Tabla3[CALIFICACIÓN],"No_estado",0,1)/2</f>
        <v>0</v>
      </c>
      <c r="L17" s="3"/>
    </row>
    <row r="18" spans="1:12" ht="58" x14ac:dyDescent="0.35">
      <c r="A18" s="3" t="s">
        <v>33</v>
      </c>
      <c r="B18" s="2" t="str">
        <f>_xlfn.XLOOKUP(Tabla1[[#This Row],[ÁREAS]],Tabla2[ÁREAS],Tabla2[ABREVIATUTAS],"No_existe",0,1)</f>
        <v>GER</v>
      </c>
      <c r="C18" s="3" t="s">
        <v>11</v>
      </c>
      <c r="D18" s="3" t="s">
        <v>84</v>
      </c>
      <c r="E18" s="14" t="s">
        <v>74</v>
      </c>
      <c r="F18" s="7">
        <f>IF(Tabla1[[#This Row],[ESTADOS]]=Tabla1[[#Headers],[CUMPLE]],1,0)</f>
        <v>0</v>
      </c>
      <c r="G18" s="7">
        <f>IF(Tabla1[[#This Row],[ESTADOS]]=Tabla1[[#Headers],[CUMPLE PARCIALMENTE]],1,0)</f>
        <v>1</v>
      </c>
      <c r="H18" s="7">
        <f>IF(Tabla1[[#This Row],[ESTADOS]]=Tabla1[[#Headers],[NO CUMPLE]],1,0)</f>
        <v>0</v>
      </c>
      <c r="I18" s="7">
        <f>IF(Tabla1[[#This Row],[ESTADOS]]=Tabla1[[#Headers],[NA]],1,0)</f>
        <v>0</v>
      </c>
      <c r="J18" s="20">
        <f>_xlfn.XLOOKUP(Tabla1[[#This Row],[ESTADOS]],Tabla3[ESTADO],Tabla3[CALIFICACIÓN],"No_estado",0,1)/25</f>
        <v>0.02</v>
      </c>
      <c r="K18" s="20">
        <f>_xlfn.XLOOKUP(Tabla1[[#This Row],[ESTADOS]],Tabla3[ESTADO],Tabla3[CALIFICACIÓN],"No_estado",0,1)/2</f>
        <v>0.25</v>
      </c>
      <c r="L18" s="3"/>
    </row>
    <row r="19" spans="1:12" ht="29" x14ac:dyDescent="0.35">
      <c r="A19" s="3" t="s">
        <v>33</v>
      </c>
      <c r="B19" s="2" t="str">
        <f>_xlfn.XLOOKUP(Tabla1[[#This Row],[ÁREAS]],Tabla2[ÁREAS],Tabla2[ABREVIATUTAS],"No_existe",0,1)</f>
        <v>GER</v>
      </c>
      <c r="C19" s="3" t="s">
        <v>12</v>
      </c>
      <c r="D19" s="3" t="s">
        <v>25</v>
      </c>
      <c r="E19" s="14" t="s">
        <v>73</v>
      </c>
      <c r="F19" s="7">
        <f>IF(Tabla1[[#This Row],[ESTADOS]]=Tabla1[[#Headers],[CUMPLE]],1,0)</f>
        <v>1</v>
      </c>
      <c r="G19" s="7">
        <f>IF(Tabla1[[#This Row],[ESTADOS]]=Tabla1[[#Headers],[CUMPLE PARCIALMENTE]],1,0)</f>
        <v>0</v>
      </c>
      <c r="H19" s="7">
        <f>IF(Tabla1[[#This Row],[ESTADOS]]=Tabla1[[#Headers],[NO CUMPLE]],1,0)</f>
        <v>0</v>
      </c>
      <c r="I19" s="7">
        <f>IF(Tabla1[[#This Row],[ESTADOS]]=Tabla1[[#Headers],[NA]],1,0)</f>
        <v>0</v>
      </c>
      <c r="J19" s="20">
        <f>_xlfn.XLOOKUP(Tabla1[[#This Row],[ESTADOS]],Tabla3[ESTADO],Tabla3[CALIFICACIÓN],"No_estado",0,1)/25</f>
        <v>0.04</v>
      </c>
      <c r="K19" s="20">
        <f>_xlfn.XLOOKUP(Tabla1[[#This Row],[ESTADOS]],Tabla3[ESTADO],Tabla3[CALIFICACIÓN],"No_estado",0,1)/2</f>
        <v>0.5</v>
      </c>
      <c r="L19" s="3"/>
    </row>
    <row r="20" spans="1:12" ht="29" x14ac:dyDescent="0.35">
      <c r="A20" s="3" t="s">
        <v>33</v>
      </c>
      <c r="B20" s="2" t="str">
        <f>_xlfn.XLOOKUP(Tabla1[[#This Row],[ÁREAS]],Tabla2[ÁREAS],Tabla2[ABREVIATUTAS],"No_existe",0,1)</f>
        <v>GER</v>
      </c>
      <c r="C20" s="3" t="s">
        <v>12</v>
      </c>
      <c r="D20" s="3" t="s">
        <v>26</v>
      </c>
      <c r="E20" s="14" t="s">
        <v>73</v>
      </c>
      <c r="F20" s="7">
        <f>IF(Tabla1[[#This Row],[ESTADOS]]=Tabla1[[#Headers],[CUMPLE]],1,0)</f>
        <v>1</v>
      </c>
      <c r="G20" s="7">
        <f>IF(Tabla1[[#This Row],[ESTADOS]]=Tabla1[[#Headers],[CUMPLE PARCIALMENTE]],1,0)</f>
        <v>0</v>
      </c>
      <c r="H20" s="7">
        <f>IF(Tabla1[[#This Row],[ESTADOS]]=Tabla1[[#Headers],[NO CUMPLE]],1,0)</f>
        <v>0</v>
      </c>
      <c r="I20" s="7">
        <f>IF(Tabla1[[#This Row],[ESTADOS]]=Tabla1[[#Headers],[NA]],1,0)</f>
        <v>0</v>
      </c>
      <c r="J20" s="20">
        <f>_xlfn.XLOOKUP(Tabla1[[#This Row],[ESTADOS]],Tabla3[ESTADO],Tabla3[CALIFICACIÓN],"No_estado",0,1)/25</f>
        <v>0.04</v>
      </c>
      <c r="K20" s="20">
        <f>_xlfn.XLOOKUP(Tabla1[[#This Row],[ESTADOS]],Tabla3[ESTADO],Tabla3[CALIFICACIÓN],"No_estado",0,1)/2</f>
        <v>0.5</v>
      </c>
      <c r="L20" s="3"/>
    </row>
    <row r="21" spans="1:12" ht="29" x14ac:dyDescent="0.35">
      <c r="A21" s="3" t="s">
        <v>33</v>
      </c>
      <c r="B21" s="2" t="str">
        <f>_xlfn.XLOOKUP(Tabla1[[#This Row],[ÁREAS]],Tabla2[ÁREAS],Tabla2[ABREVIATUTAS],"No_existe",0,1)</f>
        <v>GER</v>
      </c>
      <c r="C21" s="3" t="s">
        <v>13</v>
      </c>
      <c r="D21" s="3" t="s">
        <v>27</v>
      </c>
      <c r="E21" s="14" t="s">
        <v>73</v>
      </c>
      <c r="F21" s="7">
        <f>IF(Tabla1[[#This Row],[ESTADOS]]=Tabla1[[#Headers],[CUMPLE]],1,0)</f>
        <v>1</v>
      </c>
      <c r="G21" s="7">
        <f>IF(Tabla1[[#This Row],[ESTADOS]]=Tabla1[[#Headers],[CUMPLE PARCIALMENTE]],1,0)</f>
        <v>0</v>
      </c>
      <c r="H21" s="7">
        <f>IF(Tabla1[[#This Row],[ESTADOS]]=Tabla1[[#Headers],[NO CUMPLE]],1,0)</f>
        <v>0</v>
      </c>
      <c r="I21" s="7">
        <f>IF(Tabla1[[#This Row],[ESTADOS]]=Tabla1[[#Headers],[NA]],1,0)</f>
        <v>0</v>
      </c>
      <c r="J21" s="20">
        <f>_xlfn.XLOOKUP(Tabla1[[#This Row],[ESTADOS]],Tabla3[ESTADO],Tabla3[CALIFICACIÓN],"No_estado",0,1)/25</f>
        <v>0.04</v>
      </c>
      <c r="K21" s="20">
        <f>_xlfn.XLOOKUP(Tabla1[[#This Row],[ESTADOS]],Tabla3[ESTADO],Tabla3[CALIFICACIÓN],"No_estado",0,1)/4</f>
        <v>0.25</v>
      </c>
      <c r="L21" s="3"/>
    </row>
    <row r="22" spans="1:12" ht="29" x14ac:dyDescent="0.35">
      <c r="A22" s="3" t="s">
        <v>33</v>
      </c>
      <c r="B22" s="2" t="str">
        <f>_xlfn.XLOOKUP(Tabla1[[#This Row],[ÁREAS]],Tabla2[ÁREAS],Tabla2[ABREVIATUTAS],"No_existe",0,1)</f>
        <v>GER</v>
      </c>
      <c r="C22" s="3" t="s">
        <v>13</v>
      </c>
      <c r="D22" s="3" t="s">
        <v>28</v>
      </c>
      <c r="E22" s="14" t="s">
        <v>73</v>
      </c>
      <c r="F22" s="7">
        <f>IF(Tabla1[[#This Row],[ESTADOS]]=Tabla1[[#Headers],[CUMPLE]],1,0)</f>
        <v>1</v>
      </c>
      <c r="G22" s="7">
        <f>IF(Tabla1[[#This Row],[ESTADOS]]=Tabla1[[#Headers],[CUMPLE PARCIALMENTE]],1,0)</f>
        <v>0</v>
      </c>
      <c r="H22" s="7">
        <f>IF(Tabla1[[#This Row],[ESTADOS]]=Tabla1[[#Headers],[NO CUMPLE]],1,0)</f>
        <v>0</v>
      </c>
      <c r="I22" s="7">
        <f>IF(Tabla1[[#This Row],[ESTADOS]]=Tabla1[[#Headers],[NA]],1,0)</f>
        <v>0</v>
      </c>
      <c r="J22" s="20">
        <f>_xlfn.XLOOKUP(Tabla1[[#This Row],[ESTADOS]],Tabla3[ESTADO],Tabla3[CALIFICACIÓN],"No_estado",0,1)/25</f>
        <v>0.04</v>
      </c>
      <c r="K22" s="20">
        <f>_xlfn.XLOOKUP(Tabla1[[#This Row],[ESTADOS]],Tabla3[ESTADO],Tabla3[CALIFICACIÓN],"No_estado",0,1)/4</f>
        <v>0.25</v>
      </c>
      <c r="L22" s="3"/>
    </row>
    <row r="23" spans="1:12" ht="29" x14ac:dyDescent="0.35">
      <c r="A23" s="3" t="s">
        <v>33</v>
      </c>
      <c r="B23" s="2" t="str">
        <f>_xlfn.XLOOKUP(Tabla1[[#This Row],[ÁREAS]],Tabla2[ÁREAS],Tabla2[ABREVIATUTAS],"No_existe",0,1)</f>
        <v>GER</v>
      </c>
      <c r="C23" s="3" t="s">
        <v>13</v>
      </c>
      <c r="D23" s="3" t="s">
        <v>14</v>
      </c>
      <c r="E23" s="14" t="s">
        <v>73</v>
      </c>
      <c r="F23" s="7">
        <f>IF(Tabla1[[#This Row],[ESTADOS]]=Tabla1[[#Headers],[CUMPLE]],1,0)</f>
        <v>1</v>
      </c>
      <c r="G23" s="7">
        <f>IF(Tabla1[[#This Row],[ESTADOS]]=Tabla1[[#Headers],[CUMPLE PARCIALMENTE]],1,0)</f>
        <v>0</v>
      </c>
      <c r="H23" s="7">
        <f>IF(Tabla1[[#This Row],[ESTADOS]]=Tabla1[[#Headers],[NO CUMPLE]],1,0)</f>
        <v>0</v>
      </c>
      <c r="I23" s="7">
        <f>IF(Tabla1[[#This Row],[ESTADOS]]=Tabla1[[#Headers],[NA]],1,0)</f>
        <v>0</v>
      </c>
      <c r="J23" s="20">
        <f>_xlfn.XLOOKUP(Tabla1[[#This Row],[ESTADOS]],Tabla3[ESTADO],Tabla3[CALIFICACIÓN],"No_estado",0,1)/25</f>
        <v>0.04</v>
      </c>
      <c r="K23" s="20">
        <f>_xlfn.XLOOKUP(Tabla1[[#This Row],[ESTADOS]],Tabla3[ESTADO],Tabla3[CALIFICACIÓN],"No_estado",0,1)/4</f>
        <v>0.25</v>
      </c>
      <c r="L23" s="3"/>
    </row>
    <row r="24" spans="1:12" ht="29" x14ac:dyDescent="0.35">
      <c r="A24" s="3" t="s">
        <v>33</v>
      </c>
      <c r="B24" s="2" t="str">
        <f>_xlfn.XLOOKUP(Tabla1[[#This Row],[ÁREAS]],Tabla2[ÁREAS],Tabla2[ABREVIATUTAS],"No_existe",0,1)</f>
        <v>GER</v>
      </c>
      <c r="C24" s="3" t="s">
        <v>13</v>
      </c>
      <c r="D24" s="3" t="s">
        <v>29</v>
      </c>
      <c r="E24" s="14" t="s">
        <v>73</v>
      </c>
      <c r="F24" s="7">
        <f>IF(Tabla1[[#This Row],[ESTADOS]]=Tabla1[[#Headers],[CUMPLE]],1,0)</f>
        <v>1</v>
      </c>
      <c r="G24" s="7">
        <f>IF(Tabla1[[#This Row],[ESTADOS]]=Tabla1[[#Headers],[CUMPLE PARCIALMENTE]],1,0)</f>
        <v>0</v>
      </c>
      <c r="H24" s="7">
        <f>IF(Tabla1[[#This Row],[ESTADOS]]=Tabla1[[#Headers],[NO CUMPLE]],1,0)</f>
        <v>0</v>
      </c>
      <c r="I24" s="7">
        <f>IF(Tabla1[[#This Row],[ESTADOS]]=Tabla1[[#Headers],[NA]],1,0)</f>
        <v>0</v>
      </c>
      <c r="J24" s="20">
        <f>_xlfn.XLOOKUP(Tabla1[[#This Row],[ESTADOS]],Tabla3[ESTADO],Tabla3[CALIFICACIÓN],"No_estado",0,1)/25</f>
        <v>0.04</v>
      </c>
      <c r="K24" s="20">
        <f>_xlfn.XLOOKUP(Tabla1[[#This Row],[ESTADOS]],Tabla3[ESTADO],Tabla3[CALIFICACIÓN],"No_estado",0,1)/4</f>
        <v>0.25</v>
      </c>
      <c r="L24" s="3"/>
    </row>
    <row r="25" spans="1:12" ht="29" x14ac:dyDescent="0.35">
      <c r="A25" s="3" t="s">
        <v>33</v>
      </c>
      <c r="B25" s="2" t="str">
        <f>_xlfn.XLOOKUP(Tabla1[[#This Row],[ÁREAS]],Tabla2[ÁREAS],Tabla2[ABREVIATUTAS],"No_existe",0,1)</f>
        <v>GER</v>
      </c>
      <c r="C25" s="3" t="s">
        <v>15</v>
      </c>
      <c r="D25" s="3" t="s">
        <v>30</v>
      </c>
      <c r="E25" s="14" t="s">
        <v>73</v>
      </c>
      <c r="F25" s="7">
        <f>IF(Tabla1[[#This Row],[ESTADOS]]=Tabla1[[#Headers],[CUMPLE]],1,0)</f>
        <v>1</v>
      </c>
      <c r="G25" s="7">
        <f>IF(Tabla1[[#This Row],[ESTADOS]]=Tabla1[[#Headers],[CUMPLE PARCIALMENTE]],1,0)</f>
        <v>0</v>
      </c>
      <c r="H25" s="7">
        <f>IF(Tabla1[[#This Row],[ESTADOS]]=Tabla1[[#Headers],[NO CUMPLE]],1,0)</f>
        <v>0</v>
      </c>
      <c r="I25" s="7">
        <f>IF(Tabla1[[#This Row],[ESTADOS]]=Tabla1[[#Headers],[NA]],1,0)</f>
        <v>0</v>
      </c>
      <c r="J25" s="20">
        <f>_xlfn.XLOOKUP(Tabla1[[#This Row],[ESTADOS]],Tabla3[ESTADO],Tabla3[CALIFICACIÓN],"No_estado",0,1)/25</f>
        <v>0.04</v>
      </c>
      <c r="K25" s="20">
        <f>_xlfn.XLOOKUP(Tabla1[[#This Row],[ESTADOS]],Tabla3[ESTADO],Tabla3[CALIFICACIÓN],"No_estado",0,1)/2</f>
        <v>0.5</v>
      </c>
      <c r="L25" s="3"/>
    </row>
    <row r="26" spans="1:12" ht="29" x14ac:dyDescent="0.35">
      <c r="A26" s="3" t="s">
        <v>33</v>
      </c>
      <c r="B26" s="2" t="str">
        <f>_xlfn.XLOOKUP(Tabla1[[#This Row],[ÁREAS]],Tabla2[ÁREAS],Tabla2[ABREVIATUTAS],"No_existe",0,1)</f>
        <v>GER</v>
      </c>
      <c r="C26" s="3" t="s">
        <v>15</v>
      </c>
      <c r="D26" s="3" t="s">
        <v>31</v>
      </c>
      <c r="E26" s="14" t="s">
        <v>74</v>
      </c>
      <c r="F26" s="7">
        <f>IF(Tabla1[[#This Row],[ESTADOS]]=Tabla1[[#Headers],[CUMPLE]],1,0)</f>
        <v>0</v>
      </c>
      <c r="G26" s="7">
        <f>IF(Tabla1[[#This Row],[ESTADOS]]=Tabla1[[#Headers],[CUMPLE PARCIALMENTE]],1,0)</f>
        <v>1</v>
      </c>
      <c r="H26" s="7">
        <f>IF(Tabla1[[#This Row],[ESTADOS]]=Tabla1[[#Headers],[NO CUMPLE]],1,0)</f>
        <v>0</v>
      </c>
      <c r="I26" s="7">
        <f>IF(Tabla1[[#This Row],[ESTADOS]]=Tabla1[[#Headers],[NA]],1,0)</f>
        <v>0</v>
      </c>
      <c r="J26" s="20">
        <f>_xlfn.XLOOKUP(Tabla1[[#This Row],[ESTADOS]],Tabla3[ESTADO],Tabla3[CALIFICACIÓN],"No_estado",0,1)/25</f>
        <v>0.02</v>
      </c>
      <c r="K26" s="20">
        <f>_xlfn.XLOOKUP(Tabla1[[#This Row],[ESTADOS]],Tabla3[ESTADO],Tabla3[CALIFICACIÓN],"No_estado",0,1)/3</f>
        <v>0.16666666666666666</v>
      </c>
      <c r="L26" s="3"/>
    </row>
    <row r="27" spans="1:12" ht="29" x14ac:dyDescent="0.35">
      <c r="A27" s="3" t="s">
        <v>34</v>
      </c>
      <c r="B27" s="2" t="str">
        <f>_xlfn.XLOOKUP(Tabla1[[#This Row],[ÁREAS]],Tabla2[ÁREAS],Tabla2[ABREVIATUTAS],"No_existe",0,1)</f>
        <v>SG</v>
      </c>
      <c r="C27" s="3" t="s">
        <v>6</v>
      </c>
      <c r="D27" s="3" t="s">
        <v>16</v>
      </c>
      <c r="E27" s="14" t="s">
        <v>73</v>
      </c>
      <c r="F27" s="7">
        <f>IF(Tabla1[[#This Row],[ESTADOS]]=Tabla1[[#Headers],[CUMPLE]],1,0)</f>
        <v>1</v>
      </c>
      <c r="G27" s="7">
        <f>IF(Tabla1[[#This Row],[ESTADOS]]=Tabla1[[#Headers],[CUMPLE PARCIALMENTE]],1,0)</f>
        <v>0</v>
      </c>
      <c r="H27" s="7">
        <f>IF(Tabla1[[#This Row],[ESTADOS]]=Tabla1[[#Headers],[NO CUMPLE]],1,0)</f>
        <v>0</v>
      </c>
      <c r="I27" s="7">
        <f>IF(Tabla1[[#This Row],[ESTADOS]]=Tabla1[[#Headers],[NA]],1,0)</f>
        <v>0</v>
      </c>
      <c r="J27" s="20">
        <f>_xlfn.XLOOKUP(Tabla1[[#This Row],[ESTADOS]],Tabla3[ESTADO],Tabla3[CALIFICACIÓN],"No_estado",0,1)/25</f>
        <v>0.04</v>
      </c>
      <c r="K27" s="20">
        <f>_xlfn.XLOOKUP(Tabla1[[#This Row],[ESTADOS]],Tabla3[ESTADO],Tabla3[CALIFICACIÓN],"No_estado",0,1)/3</f>
        <v>0.33333333333333331</v>
      </c>
      <c r="L27" s="3"/>
    </row>
    <row r="28" spans="1:12" ht="58" x14ac:dyDescent="0.35">
      <c r="A28" s="3" t="s">
        <v>34</v>
      </c>
      <c r="B28" s="2" t="str">
        <f>_xlfn.XLOOKUP(Tabla1[[#This Row],[ÁREAS]],Tabla2[ÁREAS],Tabla2[ABREVIATUTAS],"No_existe",0,1)</f>
        <v>SG</v>
      </c>
      <c r="C28" s="3" t="s">
        <v>6</v>
      </c>
      <c r="D28" s="3" t="s">
        <v>17</v>
      </c>
      <c r="E28" s="14" t="s">
        <v>73</v>
      </c>
      <c r="F28" s="7">
        <f>IF(Tabla1[[#This Row],[ESTADOS]]=Tabla1[[#Headers],[CUMPLE]],1,0)</f>
        <v>1</v>
      </c>
      <c r="G28" s="7">
        <f>IF(Tabla1[[#This Row],[ESTADOS]]=Tabla1[[#Headers],[CUMPLE PARCIALMENTE]],1,0)</f>
        <v>0</v>
      </c>
      <c r="H28" s="7">
        <f>IF(Tabla1[[#This Row],[ESTADOS]]=Tabla1[[#Headers],[NO CUMPLE]],1,0)</f>
        <v>0</v>
      </c>
      <c r="I28" s="7">
        <f>IF(Tabla1[[#This Row],[ESTADOS]]=Tabla1[[#Headers],[NA]],1,0)</f>
        <v>0</v>
      </c>
      <c r="J28" s="20">
        <f>_xlfn.XLOOKUP(Tabla1[[#This Row],[ESTADOS]],Tabla3[ESTADO],Tabla3[CALIFICACIÓN],"No_estado",0,1)/25</f>
        <v>0.04</v>
      </c>
      <c r="K28" s="20">
        <f>_xlfn.XLOOKUP(Tabla1[[#This Row],[ESTADOS]],Tabla3[ESTADO],Tabla3[CALIFICACIÓN],"No_estado",0,1)/3</f>
        <v>0.33333333333333331</v>
      </c>
      <c r="L28" s="3"/>
    </row>
    <row r="29" spans="1:12" ht="43.5" x14ac:dyDescent="0.35">
      <c r="A29" s="3" t="s">
        <v>34</v>
      </c>
      <c r="B29" s="2" t="str">
        <f>_xlfn.XLOOKUP(Tabla1[[#This Row],[ÁREAS]],Tabla2[ÁREAS],Tabla2[ABREVIATUTAS],"No_existe",0,1)</f>
        <v>SG</v>
      </c>
      <c r="C29" s="3" t="s">
        <v>6</v>
      </c>
      <c r="D29" s="3" t="s">
        <v>18</v>
      </c>
      <c r="E29" s="14" t="s">
        <v>73</v>
      </c>
      <c r="F29" s="7">
        <f>IF(Tabla1[[#This Row],[ESTADOS]]=Tabla1[[#Headers],[CUMPLE]],1,0)</f>
        <v>1</v>
      </c>
      <c r="G29" s="7">
        <f>IF(Tabla1[[#This Row],[ESTADOS]]=Tabla1[[#Headers],[CUMPLE PARCIALMENTE]],1,0)</f>
        <v>0</v>
      </c>
      <c r="H29" s="7">
        <f>IF(Tabla1[[#This Row],[ESTADOS]]=Tabla1[[#Headers],[NO CUMPLE]],1,0)</f>
        <v>0</v>
      </c>
      <c r="I29" s="7">
        <f>IF(Tabla1[[#This Row],[ESTADOS]]=Tabla1[[#Headers],[NA]],1,0)</f>
        <v>0</v>
      </c>
      <c r="J29" s="20">
        <f>_xlfn.XLOOKUP(Tabla1[[#This Row],[ESTADOS]],Tabla3[ESTADO],Tabla3[CALIFICACIÓN],"No_estado",0,1)/25</f>
        <v>0.04</v>
      </c>
      <c r="K29" s="20">
        <f>_xlfn.XLOOKUP(Tabla1[[#This Row],[ESTADOS]],Tabla3[ESTADO],Tabla3[CALIFICACIÓN],"No_estado",0,1)/3</f>
        <v>0.33333333333333331</v>
      </c>
      <c r="L29" s="3"/>
    </row>
    <row r="30" spans="1:12" ht="43.5" x14ac:dyDescent="0.35">
      <c r="A30" s="3" t="s">
        <v>34</v>
      </c>
      <c r="B30" s="2" t="str">
        <f>_xlfn.XLOOKUP(Tabla1[[#This Row],[ÁREAS]],Tabla2[ÁREAS],Tabla2[ABREVIATUTAS],"No_existe",0,1)</f>
        <v>SG</v>
      </c>
      <c r="C30" s="3" t="s">
        <v>7</v>
      </c>
      <c r="D30" s="3" t="s">
        <v>19</v>
      </c>
      <c r="E30" s="14" t="s">
        <v>73</v>
      </c>
      <c r="F30" s="7">
        <f>IF(Tabla1[[#This Row],[ESTADOS]]=Tabla1[[#Headers],[CUMPLE]],1,0)</f>
        <v>1</v>
      </c>
      <c r="G30" s="7">
        <f>IF(Tabla1[[#This Row],[ESTADOS]]=Tabla1[[#Headers],[CUMPLE PARCIALMENTE]],1,0)</f>
        <v>0</v>
      </c>
      <c r="H30" s="7">
        <f>IF(Tabla1[[#This Row],[ESTADOS]]=Tabla1[[#Headers],[NO CUMPLE]],1,0)</f>
        <v>0</v>
      </c>
      <c r="I30" s="7">
        <f>IF(Tabla1[[#This Row],[ESTADOS]]=Tabla1[[#Headers],[NA]],1,0)</f>
        <v>0</v>
      </c>
      <c r="J30" s="20">
        <f>_xlfn.XLOOKUP(Tabla1[[#This Row],[ESTADOS]],Tabla3[ESTADO],Tabla3[CALIFICACIÓN],"No_estado",0,1)/25</f>
        <v>0.04</v>
      </c>
      <c r="K30" s="20">
        <f>_xlfn.XLOOKUP(Tabla1[[#This Row],[ESTADOS]],Tabla3[ESTADO],Tabla3[CALIFICACIÓN],"No_estado",0,1)/5</f>
        <v>0.2</v>
      </c>
      <c r="L30" s="3"/>
    </row>
    <row r="31" spans="1:12" ht="29" x14ac:dyDescent="0.35">
      <c r="A31" s="3" t="s">
        <v>34</v>
      </c>
      <c r="B31" s="2" t="str">
        <f>_xlfn.XLOOKUP(Tabla1[[#This Row],[ÁREAS]],Tabla2[ÁREAS],Tabla2[ABREVIATUTAS],"No_existe",0,1)</f>
        <v>SG</v>
      </c>
      <c r="C31" s="3" t="s">
        <v>7</v>
      </c>
      <c r="D31" s="3" t="s">
        <v>20</v>
      </c>
      <c r="E31" s="14" t="s">
        <v>73</v>
      </c>
      <c r="F31" s="7">
        <f>IF(Tabla1[[#This Row],[ESTADOS]]=Tabla1[[#Headers],[CUMPLE]],1,0)</f>
        <v>1</v>
      </c>
      <c r="G31" s="7">
        <f>IF(Tabla1[[#This Row],[ESTADOS]]=Tabla1[[#Headers],[CUMPLE PARCIALMENTE]],1,0)</f>
        <v>0</v>
      </c>
      <c r="H31" s="7">
        <f>IF(Tabla1[[#This Row],[ESTADOS]]=Tabla1[[#Headers],[NO CUMPLE]],1,0)</f>
        <v>0</v>
      </c>
      <c r="I31" s="7">
        <f>IF(Tabla1[[#This Row],[ESTADOS]]=Tabla1[[#Headers],[NA]],1,0)</f>
        <v>0</v>
      </c>
      <c r="J31" s="20">
        <f>_xlfn.XLOOKUP(Tabla1[[#This Row],[ESTADOS]],Tabla3[ESTADO],Tabla3[CALIFICACIÓN],"No_estado",0,1)/25</f>
        <v>0.04</v>
      </c>
      <c r="K31" s="20">
        <f>_xlfn.XLOOKUP(Tabla1[[#This Row],[ESTADOS]],Tabla3[ESTADO],Tabla3[CALIFICACIÓN],"No_estado",0,1)/5</f>
        <v>0.2</v>
      </c>
      <c r="L31" s="3"/>
    </row>
    <row r="32" spans="1:12" ht="29" x14ac:dyDescent="0.35">
      <c r="A32" s="3" t="s">
        <v>34</v>
      </c>
      <c r="B32" s="2" t="str">
        <f>_xlfn.XLOOKUP(Tabla1[[#This Row],[ÁREAS]],Tabla2[ÁREAS],Tabla2[ABREVIATUTAS],"No_existe",0,1)</f>
        <v>SG</v>
      </c>
      <c r="C32" s="3" t="s">
        <v>7</v>
      </c>
      <c r="D32" s="3" t="s">
        <v>9</v>
      </c>
      <c r="E32" s="14" t="s">
        <v>73</v>
      </c>
      <c r="F32" s="7">
        <f>IF(Tabla1[[#This Row],[ESTADOS]]=Tabla1[[#Headers],[CUMPLE]],1,0)</f>
        <v>1</v>
      </c>
      <c r="G32" s="7">
        <f>IF(Tabla1[[#This Row],[ESTADOS]]=Tabla1[[#Headers],[CUMPLE PARCIALMENTE]],1,0)</f>
        <v>0</v>
      </c>
      <c r="H32" s="7">
        <f>IF(Tabla1[[#This Row],[ESTADOS]]=Tabla1[[#Headers],[NO CUMPLE]],1,0)</f>
        <v>0</v>
      </c>
      <c r="I32" s="7">
        <f>IF(Tabla1[[#This Row],[ESTADOS]]=Tabla1[[#Headers],[NA]],1,0)</f>
        <v>0</v>
      </c>
      <c r="J32" s="20">
        <f>_xlfn.XLOOKUP(Tabla1[[#This Row],[ESTADOS]],Tabla3[ESTADO],Tabla3[CALIFICACIÓN],"No_estado",0,1)/25</f>
        <v>0.04</v>
      </c>
      <c r="K32" s="20">
        <f>_xlfn.XLOOKUP(Tabla1[[#This Row],[ESTADOS]],Tabla3[ESTADO],Tabla3[CALIFICACIÓN],"No_estado",0,1)/5</f>
        <v>0.2</v>
      </c>
      <c r="L32" s="3"/>
    </row>
    <row r="33" spans="1:12" x14ac:dyDescent="0.35">
      <c r="A33" s="3" t="s">
        <v>34</v>
      </c>
      <c r="B33" s="2" t="str">
        <f>_xlfn.XLOOKUP(Tabla1[[#This Row],[ÁREAS]],Tabla2[ÁREAS],Tabla2[ABREVIATUTAS],"No_existe",0,1)</f>
        <v>SG</v>
      </c>
      <c r="C33" s="3" t="s">
        <v>7</v>
      </c>
      <c r="D33" s="3" t="s">
        <v>8</v>
      </c>
      <c r="E33" s="14" t="s">
        <v>75</v>
      </c>
      <c r="F33" s="7">
        <f>IF(Tabla1[[#This Row],[ESTADOS]]=Tabla1[[#Headers],[CUMPLE]],1,0)</f>
        <v>0</v>
      </c>
      <c r="G33" s="7">
        <f>IF(Tabla1[[#This Row],[ESTADOS]]=Tabla1[[#Headers],[CUMPLE PARCIALMENTE]],1,0)</f>
        <v>0</v>
      </c>
      <c r="H33" s="7">
        <f>IF(Tabla1[[#This Row],[ESTADOS]]=Tabla1[[#Headers],[NO CUMPLE]],1,0)</f>
        <v>1</v>
      </c>
      <c r="I33" s="7">
        <f>IF(Tabla1[[#This Row],[ESTADOS]]=Tabla1[[#Headers],[NA]],1,0)</f>
        <v>0</v>
      </c>
      <c r="J33" s="20">
        <f>_xlfn.XLOOKUP(Tabla1[[#This Row],[ESTADOS]],Tabla3[ESTADO],Tabla3[CALIFICACIÓN],"No_estado",0,1)/25</f>
        <v>0</v>
      </c>
      <c r="K33" s="20">
        <f>_xlfn.XLOOKUP(Tabla1[[#This Row],[ESTADOS]],Tabla3[ESTADO],Tabla3[CALIFICACIÓN],"No_estado",0,1)/5</f>
        <v>0</v>
      </c>
      <c r="L33" s="3"/>
    </row>
    <row r="34" spans="1:12" ht="29" x14ac:dyDescent="0.35">
      <c r="A34" s="3" t="s">
        <v>34</v>
      </c>
      <c r="B34" s="2" t="str">
        <f>_xlfn.XLOOKUP(Tabla1[[#This Row],[ÁREAS]],Tabla2[ÁREAS],Tabla2[ABREVIATUTAS],"No_existe",0,1)</f>
        <v>SG</v>
      </c>
      <c r="C34" s="3" t="s">
        <v>7</v>
      </c>
      <c r="D34" s="3" t="s">
        <v>21</v>
      </c>
      <c r="E34" s="14" t="s">
        <v>74</v>
      </c>
      <c r="F34" s="7">
        <f>IF(Tabla1[[#This Row],[ESTADOS]]=Tabla1[[#Headers],[CUMPLE]],1,0)</f>
        <v>0</v>
      </c>
      <c r="G34" s="7">
        <f>IF(Tabla1[[#This Row],[ESTADOS]]=Tabla1[[#Headers],[CUMPLE PARCIALMENTE]],1,0)</f>
        <v>1</v>
      </c>
      <c r="H34" s="7">
        <f>IF(Tabla1[[#This Row],[ESTADOS]]=Tabla1[[#Headers],[NO CUMPLE]],1,0)</f>
        <v>0</v>
      </c>
      <c r="I34" s="7">
        <f>IF(Tabla1[[#This Row],[ESTADOS]]=Tabla1[[#Headers],[NA]],1,0)</f>
        <v>0</v>
      </c>
      <c r="J34" s="20">
        <f>_xlfn.XLOOKUP(Tabla1[[#This Row],[ESTADOS]],Tabla3[ESTADO],Tabla3[CALIFICACIÓN],"No_estado",0,1)/25</f>
        <v>0.02</v>
      </c>
      <c r="K34" s="20">
        <f>_xlfn.XLOOKUP(Tabla1[[#This Row],[ESTADOS]],Tabla3[ESTADO],Tabla3[CALIFICACIÓN],"No_estado",0,1)/5</f>
        <v>0.1</v>
      </c>
      <c r="L34" s="3"/>
    </row>
    <row r="35" spans="1:12" ht="29" x14ac:dyDescent="0.35">
      <c r="A35" s="3" t="s">
        <v>34</v>
      </c>
      <c r="B35" s="2" t="str">
        <f>_xlfn.XLOOKUP(Tabla1[[#This Row],[ÁREAS]],Tabla2[ÁREAS],Tabla2[ABREVIATUTAS],"No_existe",0,1)</f>
        <v>SG</v>
      </c>
      <c r="C35" s="3" t="s">
        <v>10</v>
      </c>
      <c r="D35" s="3" t="s">
        <v>22</v>
      </c>
      <c r="E35" s="14" t="s">
        <v>73</v>
      </c>
      <c r="F35" s="7">
        <f>IF(Tabla1[[#This Row],[ESTADOS]]=Tabla1[[#Headers],[CUMPLE]],1,0)</f>
        <v>1</v>
      </c>
      <c r="G35" s="7">
        <f>IF(Tabla1[[#This Row],[ESTADOS]]=Tabla1[[#Headers],[CUMPLE PARCIALMENTE]],1,0)</f>
        <v>0</v>
      </c>
      <c r="H35" s="7">
        <f>IF(Tabla1[[#This Row],[ESTADOS]]=Tabla1[[#Headers],[NO CUMPLE]],1,0)</f>
        <v>0</v>
      </c>
      <c r="I35" s="7">
        <f>IF(Tabla1[[#This Row],[ESTADOS]]=Tabla1[[#Headers],[NA]],1,0)</f>
        <v>0</v>
      </c>
      <c r="J35" s="20">
        <f>_xlfn.XLOOKUP(Tabla1[[#This Row],[ESTADOS]],Tabla3[ESTADO],Tabla3[CALIFICACIÓN],"No_estado",0,1)/25</f>
        <v>0.04</v>
      </c>
      <c r="K35" s="20">
        <f>_xlfn.XLOOKUP(Tabla1[[#This Row],[ESTADOS]],Tabla3[ESTADO],Tabla3[CALIFICACIÓN],"No_estado",0,1)/2</f>
        <v>0.5</v>
      </c>
      <c r="L35" s="3"/>
    </row>
    <row r="36" spans="1:12" ht="29" x14ac:dyDescent="0.35">
      <c r="A36" s="3" t="s">
        <v>34</v>
      </c>
      <c r="B36" s="2" t="str">
        <f>_xlfn.XLOOKUP(Tabla1[[#This Row],[ÁREAS]],Tabla2[ÁREAS],Tabla2[ABREVIATUTAS],"No_existe",0,1)</f>
        <v>SG</v>
      </c>
      <c r="C36" s="3" t="s">
        <v>10</v>
      </c>
      <c r="D36" s="3" t="s">
        <v>23</v>
      </c>
      <c r="E36" s="14" t="s">
        <v>73</v>
      </c>
      <c r="F36" s="7">
        <f>IF(Tabla1[[#This Row],[ESTADOS]]=Tabla1[[#Headers],[CUMPLE]],1,0)</f>
        <v>1</v>
      </c>
      <c r="G36" s="7">
        <f>IF(Tabla1[[#This Row],[ESTADOS]]=Tabla1[[#Headers],[CUMPLE PARCIALMENTE]],1,0)</f>
        <v>0</v>
      </c>
      <c r="H36" s="7">
        <f>IF(Tabla1[[#This Row],[ESTADOS]]=Tabla1[[#Headers],[NO CUMPLE]],1,0)</f>
        <v>0</v>
      </c>
      <c r="I36" s="7">
        <f>IF(Tabla1[[#This Row],[ESTADOS]]=Tabla1[[#Headers],[NA]],1,0)</f>
        <v>0</v>
      </c>
      <c r="J36" s="20">
        <f>_xlfn.XLOOKUP(Tabla1[[#This Row],[ESTADOS]],Tabla3[ESTADO],Tabla3[CALIFICACIÓN],"No_estado",0,1)/25</f>
        <v>0.04</v>
      </c>
      <c r="K36" s="20">
        <f>_xlfn.XLOOKUP(Tabla1[[#This Row],[ESTADOS]],Tabla3[ESTADO],Tabla3[CALIFICACIÓN],"No_estado",0,1)/2</f>
        <v>0.5</v>
      </c>
      <c r="L36" s="3"/>
    </row>
    <row r="37" spans="1:12" ht="29" x14ac:dyDescent="0.35">
      <c r="A37" s="3" t="s">
        <v>34</v>
      </c>
      <c r="B37" s="2" t="str">
        <f>_xlfn.XLOOKUP(Tabla1[[#This Row],[ÁREAS]],Tabla2[ÁREAS],Tabla2[ABREVIATUTAS],"No_existe",0,1)</f>
        <v>SG</v>
      </c>
      <c r="C37" s="3" t="s">
        <v>85</v>
      </c>
      <c r="D37" s="3" t="s">
        <v>86</v>
      </c>
      <c r="E37" s="14" t="s">
        <v>74</v>
      </c>
      <c r="F37" s="7">
        <f>IF(Tabla1[[#This Row],[ESTADOS]]=Tabla1[[#Headers],[CUMPLE]],1,0)</f>
        <v>0</v>
      </c>
      <c r="G37" s="7">
        <f>IF(Tabla1[[#This Row],[ESTADOS]]=Tabla1[[#Headers],[CUMPLE PARCIALMENTE]],1,0)</f>
        <v>1</v>
      </c>
      <c r="H37" s="7">
        <f>IF(Tabla1[[#This Row],[ESTADOS]]=Tabla1[[#Headers],[NO CUMPLE]],1,0)</f>
        <v>0</v>
      </c>
      <c r="I37" s="7">
        <f>IF(Tabla1[[#This Row],[ESTADOS]]=Tabla1[[#Headers],[NA]],1,0)</f>
        <v>0</v>
      </c>
      <c r="J37" s="20">
        <f>_xlfn.XLOOKUP(Tabla1[[#This Row],[ESTADOS]],Tabla3[ESTADO],Tabla3[CALIFICACIÓN],"No_estado",0,1)/25</f>
        <v>0.02</v>
      </c>
      <c r="K37" s="20">
        <f>_xlfn.XLOOKUP(Tabla1[[#This Row],[ESTADOS]],Tabla3[ESTADO],Tabla3[CALIFICACIÓN],"No_estado",0,1)/3</f>
        <v>0.16666666666666666</v>
      </c>
      <c r="L37" s="3"/>
    </row>
    <row r="38" spans="1:12" ht="43.5" x14ac:dyDescent="0.35">
      <c r="A38" s="3" t="s">
        <v>34</v>
      </c>
      <c r="B38" s="2" t="str">
        <f>_xlfn.XLOOKUP(Tabla1[[#This Row],[ÁREAS]],Tabla2[ÁREAS],Tabla2[ABREVIATUTAS],"No_existe",0,1)</f>
        <v>SG</v>
      </c>
      <c r="C38" s="3" t="s">
        <v>85</v>
      </c>
      <c r="D38" s="3" t="s">
        <v>87</v>
      </c>
      <c r="E38" s="14" t="s">
        <v>73</v>
      </c>
      <c r="F38" s="7">
        <f>IF(Tabla1[[#This Row],[ESTADOS]]=Tabla1[[#Headers],[CUMPLE]],1,0)</f>
        <v>1</v>
      </c>
      <c r="G38" s="7">
        <f>IF(Tabla1[[#This Row],[ESTADOS]]=Tabla1[[#Headers],[CUMPLE PARCIALMENTE]],1,0)</f>
        <v>0</v>
      </c>
      <c r="H38" s="7">
        <f>IF(Tabla1[[#This Row],[ESTADOS]]=Tabla1[[#Headers],[NO CUMPLE]],1,0)</f>
        <v>0</v>
      </c>
      <c r="I38" s="7">
        <f>IF(Tabla1[[#This Row],[ESTADOS]]=Tabla1[[#Headers],[NA]],1,0)</f>
        <v>0</v>
      </c>
      <c r="J38" s="20">
        <f>_xlfn.XLOOKUP(Tabla1[[#This Row],[ESTADOS]],Tabla3[ESTADO],Tabla3[CALIFICACIÓN],"No_estado",0,1)/25</f>
        <v>0.04</v>
      </c>
      <c r="K38" s="20">
        <f>_xlfn.XLOOKUP(Tabla1[[#This Row],[ESTADOS]],Tabla3[ESTADO],Tabla3[CALIFICACIÓN],"No_estado",0,1)/3</f>
        <v>0.33333333333333331</v>
      </c>
      <c r="L38" s="3"/>
    </row>
    <row r="39" spans="1:12" ht="29" x14ac:dyDescent="0.35">
      <c r="A39" s="3" t="s">
        <v>34</v>
      </c>
      <c r="B39" s="2" t="str">
        <f>_xlfn.XLOOKUP(Tabla1[[#This Row],[ÁREAS]],Tabla2[ÁREAS],Tabla2[ABREVIATUTAS],"No_existe",0,1)</f>
        <v>SG</v>
      </c>
      <c r="C39" s="3" t="s">
        <v>85</v>
      </c>
      <c r="D39" s="3" t="s">
        <v>88</v>
      </c>
      <c r="E39" s="14" t="s">
        <v>75</v>
      </c>
      <c r="F39" s="7">
        <f>IF(Tabla1[[#This Row],[ESTADOS]]=Tabla1[[#Headers],[CUMPLE]],1,0)</f>
        <v>0</v>
      </c>
      <c r="G39" s="7">
        <f>IF(Tabla1[[#This Row],[ESTADOS]]=Tabla1[[#Headers],[CUMPLE PARCIALMENTE]],1,0)</f>
        <v>0</v>
      </c>
      <c r="H39" s="7">
        <f>IF(Tabla1[[#This Row],[ESTADOS]]=Tabla1[[#Headers],[NO CUMPLE]],1,0)</f>
        <v>1</v>
      </c>
      <c r="I39" s="7">
        <f>IF(Tabla1[[#This Row],[ESTADOS]]=Tabla1[[#Headers],[NA]],1,0)</f>
        <v>0</v>
      </c>
      <c r="J39" s="20">
        <f>_xlfn.XLOOKUP(Tabla1[[#This Row],[ESTADOS]],Tabla3[ESTADO],Tabla3[CALIFICACIÓN],"No_estado",0,1)/25</f>
        <v>0</v>
      </c>
      <c r="K39" s="20">
        <f>_xlfn.XLOOKUP(Tabla1[[#This Row],[ESTADOS]],Tabla3[ESTADO],Tabla3[CALIFICACIÓN],"No_estado",0,1)/3</f>
        <v>0</v>
      </c>
      <c r="L39" s="3"/>
    </row>
    <row r="40" spans="1:12" ht="29" x14ac:dyDescent="0.35">
      <c r="A40" s="3" t="s">
        <v>34</v>
      </c>
      <c r="B40" s="2" t="str">
        <f>_xlfn.XLOOKUP(Tabla1[[#This Row],[ÁREAS]],Tabla2[ÁREAS],Tabla2[ABREVIATUTAS],"No_existe",0,1)</f>
        <v>SG</v>
      </c>
      <c r="C40" s="3" t="s">
        <v>90</v>
      </c>
      <c r="D40" s="3" t="s">
        <v>91</v>
      </c>
      <c r="E40" s="14" t="s">
        <v>74</v>
      </c>
      <c r="F40" s="7">
        <f>IF(Tabla1[[#This Row],[ESTADOS]]=Tabla1[[#Headers],[CUMPLE]],1,0)</f>
        <v>0</v>
      </c>
      <c r="G40" s="7">
        <f>IF(Tabla1[[#This Row],[ESTADOS]]=Tabla1[[#Headers],[CUMPLE PARCIALMENTE]],1,0)</f>
        <v>1</v>
      </c>
      <c r="H40" s="7">
        <f>IF(Tabla1[[#This Row],[ESTADOS]]=Tabla1[[#Headers],[NO CUMPLE]],1,0)</f>
        <v>0</v>
      </c>
      <c r="I40" s="7">
        <f>IF(Tabla1[[#This Row],[ESTADOS]]=Tabla1[[#Headers],[NA]],1,0)</f>
        <v>0</v>
      </c>
      <c r="J40" s="20">
        <f>_xlfn.XLOOKUP(Tabla1[[#This Row],[ESTADOS]],Tabla3[ESTADO],Tabla3[CALIFICACIÓN],"No_estado",0,1)/25</f>
        <v>0.02</v>
      </c>
      <c r="K40" s="20">
        <f>_xlfn.XLOOKUP(Tabla1[[#This Row],[ESTADOS]],Tabla3[ESTADO],Tabla3[CALIFICACIÓN],"No_estado",0,1)/2</f>
        <v>0.25</v>
      </c>
      <c r="L40" s="3"/>
    </row>
    <row r="41" spans="1:12" x14ac:dyDescent="0.35">
      <c r="A41" s="3" t="s">
        <v>34</v>
      </c>
      <c r="B41" s="2" t="str">
        <f>_xlfn.XLOOKUP(Tabla1[[#This Row],[ÁREAS]],Tabla2[ÁREAS],Tabla2[ABREVIATUTAS],"No_existe",0,1)</f>
        <v>SG</v>
      </c>
      <c r="C41" s="3" t="s">
        <v>90</v>
      </c>
      <c r="D41" s="3" t="s">
        <v>92</v>
      </c>
      <c r="E41" s="14" t="s">
        <v>75</v>
      </c>
      <c r="F41" s="7">
        <f>IF(Tabla1[[#This Row],[ESTADOS]]=Tabla1[[#Headers],[CUMPLE]],1,0)</f>
        <v>0</v>
      </c>
      <c r="G41" s="7">
        <f>IF(Tabla1[[#This Row],[ESTADOS]]=Tabla1[[#Headers],[CUMPLE PARCIALMENTE]],1,0)</f>
        <v>0</v>
      </c>
      <c r="H41" s="7">
        <f>IF(Tabla1[[#This Row],[ESTADOS]]=Tabla1[[#Headers],[NO CUMPLE]],1,0)</f>
        <v>1</v>
      </c>
      <c r="I41" s="7">
        <f>IF(Tabla1[[#This Row],[ESTADOS]]=Tabla1[[#Headers],[NA]],1,0)</f>
        <v>0</v>
      </c>
      <c r="J41" s="20">
        <f>_xlfn.XLOOKUP(Tabla1[[#This Row],[ESTADOS]],Tabla3[ESTADO],Tabla3[CALIFICACIÓN],"No_estado",0,1)/25</f>
        <v>0</v>
      </c>
      <c r="K41" s="20">
        <f>_xlfn.XLOOKUP(Tabla1[[#This Row],[ESTADOS]],Tabla3[ESTADO],Tabla3[CALIFICACIÓN],"No_estado",0,1)/2</f>
        <v>0</v>
      </c>
      <c r="L41" s="3"/>
    </row>
    <row r="42" spans="1:12" ht="29" x14ac:dyDescent="0.35">
      <c r="A42" s="3" t="s">
        <v>34</v>
      </c>
      <c r="B42" s="2" t="str">
        <f>_xlfn.XLOOKUP(Tabla1[[#This Row],[ÁREAS]],Tabla2[ÁREAS],Tabla2[ABREVIATUTAS],"No_existe",0,1)</f>
        <v>SG</v>
      </c>
      <c r="C42" s="3" t="s">
        <v>11</v>
      </c>
      <c r="D42" s="3" t="s">
        <v>24</v>
      </c>
      <c r="E42" s="14" t="s">
        <v>75</v>
      </c>
      <c r="F42" s="7">
        <f>IF(Tabla1[[#This Row],[ESTADOS]]=Tabla1[[#Headers],[CUMPLE]],1,0)</f>
        <v>0</v>
      </c>
      <c r="G42" s="7">
        <f>IF(Tabla1[[#This Row],[ESTADOS]]=Tabla1[[#Headers],[CUMPLE PARCIALMENTE]],1,0)</f>
        <v>0</v>
      </c>
      <c r="H42" s="7">
        <f>IF(Tabla1[[#This Row],[ESTADOS]]=Tabla1[[#Headers],[NO CUMPLE]],1,0)</f>
        <v>1</v>
      </c>
      <c r="I42" s="7">
        <f>IF(Tabla1[[#This Row],[ESTADOS]]=Tabla1[[#Headers],[NA]],1,0)</f>
        <v>0</v>
      </c>
      <c r="J42" s="20">
        <f>_xlfn.XLOOKUP(Tabla1[[#This Row],[ESTADOS]],Tabla3[ESTADO],Tabla3[CALIFICACIÓN],"No_estado",0,1)/25</f>
        <v>0</v>
      </c>
      <c r="K42" s="20">
        <f>_xlfn.XLOOKUP(Tabla1[[#This Row],[ESTADOS]],Tabla3[ESTADO],Tabla3[CALIFICACIÓN],"No_estado",0,1)/2</f>
        <v>0</v>
      </c>
      <c r="L42" s="3"/>
    </row>
    <row r="43" spans="1:12" ht="58" x14ac:dyDescent="0.35">
      <c r="A43" s="3" t="s">
        <v>34</v>
      </c>
      <c r="B43" s="2" t="str">
        <f>_xlfn.XLOOKUP(Tabla1[[#This Row],[ÁREAS]],Tabla2[ÁREAS],Tabla2[ABREVIATUTAS],"No_existe",0,1)</f>
        <v>SG</v>
      </c>
      <c r="C43" s="3" t="s">
        <v>11</v>
      </c>
      <c r="D43" s="3" t="s">
        <v>84</v>
      </c>
      <c r="E43" s="14" t="s">
        <v>75</v>
      </c>
      <c r="F43" s="7">
        <f>IF(Tabla1[[#This Row],[ESTADOS]]=Tabla1[[#Headers],[CUMPLE]],1,0)</f>
        <v>0</v>
      </c>
      <c r="G43" s="7">
        <f>IF(Tabla1[[#This Row],[ESTADOS]]=Tabla1[[#Headers],[CUMPLE PARCIALMENTE]],1,0)</f>
        <v>0</v>
      </c>
      <c r="H43" s="7">
        <f>IF(Tabla1[[#This Row],[ESTADOS]]=Tabla1[[#Headers],[NO CUMPLE]],1,0)</f>
        <v>1</v>
      </c>
      <c r="I43" s="7">
        <f>IF(Tabla1[[#This Row],[ESTADOS]]=Tabla1[[#Headers],[NA]],1,0)</f>
        <v>0</v>
      </c>
      <c r="J43" s="20">
        <f>_xlfn.XLOOKUP(Tabla1[[#This Row],[ESTADOS]],Tabla3[ESTADO],Tabla3[CALIFICACIÓN],"No_estado",0,1)/25</f>
        <v>0</v>
      </c>
      <c r="K43" s="20">
        <f>_xlfn.XLOOKUP(Tabla1[[#This Row],[ESTADOS]],Tabla3[ESTADO],Tabla3[CALIFICACIÓN],"No_estado",0,1)/2</f>
        <v>0</v>
      </c>
      <c r="L43" s="3"/>
    </row>
    <row r="44" spans="1:12" ht="29" x14ac:dyDescent="0.35">
      <c r="A44" s="3" t="s">
        <v>34</v>
      </c>
      <c r="B44" s="2" t="str">
        <f>_xlfn.XLOOKUP(Tabla1[[#This Row],[ÁREAS]],Tabla2[ÁREAS],Tabla2[ABREVIATUTAS],"No_existe",0,1)</f>
        <v>SG</v>
      </c>
      <c r="C44" s="3" t="s">
        <v>12</v>
      </c>
      <c r="D44" s="3" t="s">
        <v>25</v>
      </c>
      <c r="E44" s="14" t="s">
        <v>73</v>
      </c>
      <c r="F44" s="7">
        <f>IF(Tabla1[[#This Row],[ESTADOS]]=Tabla1[[#Headers],[CUMPLE]],1,0)</f>
        <v>1</v>
      </c>
      <c r="G44" s="7">
        <f>IF(Tabla1[[#This Row],[ESTADOS]]=Tabla1[[#Headers],[CUMPLE PARCIALMENTE]],1,0)</f>
        <v>0</v>
      </c>
      <c r="H44" s="7">
        <f>IF(Tabla1[[#This Row],[ESTADOS]]=Tabla1[[#Headers],[NO CUMPLE]],1,0)</f>
        <v>0</v>
      </c>
      <c r="I44" s="7">
        <f>IF(Tabla1[[#This Row],[ESTADOS]]=Tabla1[[#Headers],[NA]],1,0)</f>
        <v>0</v>
      </c>
      <c r="J44" s="20">
        <f>_xlfn.XLOOKUP(Tabla1[[#This Row],[ESTADOS]],Tabla3[ESTADO],Tabla3[CALIFICACIÓN],"No_estado",0,1)/25</f>
        <v>0.04</v>
      </c>
      <c r="K44" s="20">
        <f>_xlfn.XLOOKUP(Tabla1[[#This Row],[ESTADOS]],Tabla3[ESTADO],Tabla3[CALIFICACIÓN],"No_estado",0,1)/2</f>
        <v>0.5</v>
      </c>
      <c r="L44" s="3"/>
    </row>
    <row r="45" spans="1:12" ht="29" x14ac:dyDescent="0.35">
      <c r="A45" s="3" t="s">
        <v>34</v>
      </c>
      <c r="B45" s="2" t="str">
        <f>_xlfn.XLOOKUP(Tabla1[[#This Row],[ÁREAS]],Tabla2[ÁREAS],Tabla2[ABREVIATUTAS],"No_existe",0,1)</f>
        <v>SG</v>
      </c>
      <c r="C45" s="3" t="s">
        <v>12</v>
      </c>
      <c r="D45" s="3" t="s">
        <v>26</v>
      </c>
      <c r="E45" s="14" t="s">
        <v>73</v>
      </c>
      <c r="F45" s="7">
        <f>IF(Tabla1[[#This Row],[ESTADOS]]=Tabla1[[#Headers],[CUMPLE]],1,0)</f>
        <v>1</v>
      </c>
      <c r="G45" s="7">
        <f>IF(Tabla1[[#This Row],[ESTADOS]]=Tabla1[[#Headers],[CUMPLE PARCIALMENTE]],1,0)</f>
        <v>0</v>
      </c>
      <c r="H45" s="7">
        <f>IF(Tabla1[[#This Row],[ESTADOS]]=Tabla1[[#Headers],[NO CUMPLE]],1,0)</f>
        <v>0</v>
      </c>
      <c r="I45" s="7">
        <f>IF(Tabla1[[#This Row],[ESTADOS]]=Tabla1[[#Headers],[NA]],1,0)</f>
        <v>0</v>
      </c>
      <c r="J45" s="20">
        <f>_xlfn.XLOOKUP(Tabla1[[#This Row],[ESTADOS]],Tabla3[ESTADO],Tabla3[CALIFICACIÓN],"No_estado",0,1)/25</f>
        <v>0.04</v>
      </c>
      <c r="K45" s="20">
        <f>_xlfn.XLOOKUP(Tabla1[[#This Row],[ESTADOS]],Tabla3[ESTADO],Tabla3[CALIFICACIÓN],"No_estado",0,1)/2</f>
        <v>0.5</v>
      </c>
      <c r="L45" s="3"/>
    </row>
    <row r="46" spans="1:12" ht="29" x14ac:dyDescent="0.35">
      <c r="A46" s="3" t="s">
        <v>34</v>
      </c>
      <c r="B46" s="2" t="str">
        <f>_xlfn.XLOOKUP(Tabla1[[#This Row],[ÁREAS]],Tabla2[ÁREAS],Tabla2[ABREVIATUTAS],"No_existe",0,1)</f>
        <v>SG</v>
      </c>
      <c r="C46" s="3" t="s">
        <v>13</v>
      </c>
      <c r="D46" s="3" t="s">
        <v>27</v>
      </c>
      <c r="E46" s="14" t="s">
        <v>73</v>
      </c>
      <c r="F46" s="7">
        <f>IF(Tabla1[[#This Row],[ESTADOS]]=Tabla1[[#Headers],[CUMPLE]],1,0)</f>
        <v>1</v>
      </c>
      <c r="G46" s="7">
        <f>IF(Tabla1[[#This Row],[ESTADOS]]=Tabla1[[#Headers],[CUMPLE PARCIALMENTE]],1,0)</f>
        <v>0</v>
      </c>
      <c r="H46" s="7">
        <f>IF(Tabla1[[#This Row],[ESTADOS]]=Tabla1[[#Headers],[NO CUMPLE]],1,0)</f>
        <v>0</v>
      </c>
      <c r="I46" s="7">
        <f>IF(Tabla1[[#This Row],[ESTADOS]]=Tabla1[[#Headers],[NA]],1,0)</f>
        <v>0</v>
      </c>
      <c r="J46" s="20">
        <f>_xlfn.XLOOKUP(Tabla1[[#This Row],[ESTADOS]],Tabla3[ESTADO],Tabla3[CALIFICACIÓN],"No_estado",0,1)/25</f>
        <v>0.04</v>
      </c>
      <c r="K46" s="20">
        <f>_xlfn.XLOOKUP(Tabla1[[#This Row],[ESTADOS]],Tabla3[ESTADO],Tabla3[CALIFICACIÓN],"No_estado",0,1)/4</f>
        <v>0.25</v>
      </c>
      <c r="L46" s="3"/>
    </row>
    <row r="47" spans="1:12" ht="29" x14ac:dyDescent="0.35">
      <c r="A47" s="3" t="s">
        <v>34</v>
      </c>
      <c r="B47" s="2" t="str">
        <f>_xlfn.XLOOKUP(Tabla1[[#This Row],[ÁREAS]],Tabla2[ÁREAS],Tabla2[ABREVIATUTAS],"No_existe",0,1)</f>
        <v>SG</v>
      </c>
      <c r="C47" s="3" t="s">
        <v>13</v>
      </c>
      <c r="D47" s="3" t="s">
        <v>28</v>
      </c>
      <c r="E47" s="14" t="s">
        <v>73</v>
      </c>
      <c r="F47" s="7">
        <f>IF(Tabla1[[#This Row],[ESTADOS]]=Tabla1[[#Headers],[CUMPLE]],1,0)</f>
        <v>1</v>
      </c>
      <c r="G47" s="7">
        <f>IF(Tabla1[[#This Row],[ESTADOS]]=Tabla1[[#Headers],[CUMPLE PARCIALMENTE]],1,0)</f>
        <v>0</v>
      </c>
      <c r="H47" s="7">
        <f>IF(Tabla1[[#This Row],[ESTADOS]]=Tabla1[[#Headers],[NO CUMPLE]],1,0)</f>
        <v>0</v>
      </c>
      <c r="I47" s="7">
        <f>IF(Tabla1[[#This Row],[ESTADOS]]=Tabla1[[#Headers],[NA]],1,0)</f>
        <v>0</v>
      </c>
      <c r="J47" s="20">
        <f>_xlfn.XLOOKUP(Tabla1[[#This Row],[ESTADOS]],Tabla3[ESTADO],Tabla3[CALIFICACIÓN],"No_estado",0,1)/25</f>
        <v>0.04</v>
      </c>
      <c r="K47" s="20">
        <f>_xlfn.XLOOKUP(Tabla1[[#This Row],[ESTADOS]],Tabla3[ESTADO],Tabla3[CALIFICACIÓN],"No_estado",0,1)/4</f>
        <v>0.25</v>
      </c>
      <c r="L47" s="3"/>
    </row>
    <row r="48" spans="1:12" ht="29" x14ac:dyDescent="0.35">
      <c r="A48" s="3" t="s">
        <v>34</v>
      </c>
      <c r="B48" s="2" t="str">
        <f>_xlfn.XLOOKUP(Tabla1[[#This Row],[ÁREAS]],Tabla2[ÁREAS],Tabla2[ABREVIATUTAS],"No_existe",0,1)</f>
        <v>SG</v>
      </c>
      <c r="C48" s="3" t="s">
        <v>13</v>
      </c>
      <c r="D48" s="3" t="s">
        <v>14</v>
      </c>
      <c r="E48" s="14" t="s">
        <v>73</v>
      </c>
      <c r="F48" s="7">
        <f>IF(Tabla1[[#This Row],[ESTADOS]]=Tabla1[[#Headers],[CUMPLE]],1,0)</f>
        <v>1</v>
      </c>
      <c r="G48" s="7">
        <f>IF(Tabla1[[#This Row],[ESTADOS]]=Tabla1[[#Headers],[CUMPLE PARCIALMENTE]],1,0)</f>
        <v>0</v>
      </c>
      <c r="H48" s="7">
        <f>IF(Tabla1[[#This Row],[ESTADOS]]=Tabla1[[#Headers],[NO CUMPLE]],1,0)</f>
        <v>0</v>
      </c>
      <c r="I48" s="7">
        <f>IF(Tabla1[[#This Row],[ESTADOS]]=Tabla1[[#Headers],[NA]],1,0)</f>
        <v>0</v>
      </c>
      <c r="J48" s="20">
        <f>_xlfn.XLOOKUP(Tabla1[[#This Row],[ESTADOS]],Tabla3[ESTADO],Tabla3[CALIFICACIÓN],"No_estado",0,1)/25</f>
        <v>0.04</v>
      </c>
      <c r="K48" s="20">
        <f>_xlfn.XLOOKUP(Tabla1[[#This Row],[ESTADOS]],Tabla3[ESTADO],Tabla3[CALIFICACIÓN],"No_estado",0,1)/4</f>
        <v>0.25</v>
      </c>
      <c r="L48" s="3"/>
    </row>
    <row r="49" spans="1:12" ht="29" x14ac:dyDescent="0.35">
      <c r="A49" s="3" t="s">
        <v>34</v>
      </c>
      <c r="B49" s="2" t="str">
        <f>_xlfn.XLOOKUP(Tabla1[[#This Row],[ÁREAS]],Tabla2[ÁREAS],Tabla2[ABREVIATUTAS],"No_existe",0,1)</f>
        <v>SG</v>
      </c>
      <c r="C49" s="3" t="s">
        <v>13</v>
      </c>
      <c r="D49" s="3" t="s">
        <v>29</v>
      </c>
      <c r="E49" s="14" t="s">
        <v>73</v>
      </c>
      <c r="F49" s="7">
        <f>IF(Tabla1[[#This Row],[ESTADOS]]=Tabla1[[#Headers],[CUMPLE]],1,0)</f>
        <v>1</v>
      </c>
      <c r="G49" s="7">
        <f>IF(Tabla1[[#This Row],[ESTADOS]]=Tabla1[[#Headers],[CUMPLE PARCIALMENTE]],1,0)</f>
        <v>0</v>
      </c>
      <c r="H49" s="7">
        <f>IF(Tabla1[[#This Row],[ESTADOS]]=Tabla1[[#Headers],[NO CUMPLE]],1,0)</f>
        <v>0</v>
      </c>
      <c r="I49" s="7">
        <f>IF(Tabla1[[#This Row],[ESTADOS]]=Tabla1[[#Headers],[NA]],1,0)</f>
        <v>0</v>
      </c>
      <c r="J49" s="20">
        <f>_xlfn.XLOOKUP(Tabla1[[#This Row],[ESTADOS]],Tabla3[ESTADO],Tabla3[CALIFICACIÓN],"No_estado",0,1)/25</f>
        <v>0.04</v>
      </c>
      <c r="K49" s="20">
        <f>_xlfn.XLOOKUP(Tabla1[[#This Row],[ESTADOS]],Tabla3[ESTADO],Tabla3[CALIFICACIÓN],"No_estado",0,1)/4</f>
        <v>0.25</v>
      </c>
      <c r="L49" s="3"/>
    </row>
    <row r="50" spans="1:12" ht="29" x14ac:dyDescent="0.35">
      <c r="A50" s="3" t="s">
        <v>34</v>
      </c>
      <c r="B50" s="2" t="str">
        <f>_xlfn.XLOOKUP(Tabla1[[#This Row],[ÁREAS]],Tabla2[ÁREAS],Tabla2[ABREVIATUTAS],"No_existe",0,1)</f>
        <v>SG</v>
      </c>
      <c r="C50" s="3" t="s">
        <v>15</v>
      </c>
      <c r="D50" s="3" t="s">
        <v>30</v>
      </c>
      <c r="E50" s="14" t="s">
        <v>73</v>
      </c>
      <c r="F50" s="7">
        <f>IF(Tabla1[[#This Row],[ESTADOS]]=Tabla1[[#Headers],[CUMPLE]],1,0)</f>
        <v>1</v>
      </c>
      <c r="G50" s="7">
        <f>IF(Tabla1[[#This Row],[ESTADOS]]=Tabla1[[#Headers],[CUMPLE PARCIALMENTE]],1,0)</f>
        <v>0</v>
      </c>
      <c r="H50" s="7">
        <f>IF(Tabla1[[#This Row],[ESTADOS]]=Tabla1[[#Headers],[NO CUMPLE]],1,0)</f>
        <v>0</v>
      </c>
      <c r="I50" s="7">
        <f>IF(Tabla1[[#This Row],[ESTADOS]]=Tabla1[[#Headers],[NA]],1,0)</f>
        <v>0</v>
      </c>
      <c r="J50" s="20">
        <f>_xlfn.XLOOKUP(Tabla1[[#This Row],[ESTADOS]],Tabla3[ESTADO],Tabla3[CALIFICACIÓN],"No_estado",0,1)/25</f>
        <v>0.04</v>
      </c>
      <c r="K50" s="20">
        <f>_xlfn.XLOOKUP(Tabla1[[#This Row],[ESTADOS]],Tabla3[ESTADO],Tabla3[CALIFICACIÓN],"No_estado",0,1)/2</f>
        <v>0.5</v>
      </c>
      <c r="L50" s="3"/>
    </row>
    <row r="51" spans="1:12" ht="29" x14ac:dyDescent="0.35">
      <c r="A51" s="3" t="s">
        <v>34</v>
      </c>
      <c r="B51" s="2" t="str">
        <f>_xlfn.XLOOKUP(Tabla1[[#This Row],[ÁREAS]],Tabla2[ÁREAS],Tabla2[ABREVIATUTAS],"No_existe",0,1)</f>
        <v>SG</v>
      </c>
      <c r="C51" s="3" t="s">
        <v>15</v>
      </c>
      <c r="D51" s="3" t="s">
        <v>31</v>
      </c>
      <c r="E51" s="14" t="s">
        <v>74</v>
      </c>
      <c r="F51" s="7">
        <f>IF(Tabla1[[#This Row],[ESTADOS]]=Tabla1[[#Headers],[CUMPLE]],1,0)</f>
        <v>0</v>
      </c>
      <c r="G51" s="7">
        <f>IF(Tabla1[[#This Row],[ESTADOS]]=Tabla1[[#Headers],[CUMPLE PARCIALMENTE]],1,0)</f>
        <v>1</v>
      </c>
      <c r="H51" s="7">
        <f>IF(Tabla1[[#This Row],[ESTADOS]]=Tabla1[[#Headers],[NO CUMPLE]],1,0)</f>
        <v>0</v>
      </c>
      <c r="I51" s="7">
        <f>IF(Tabla1[[#This Row],[ESTADOS]]=Tabla1[[#Headers],[NA]],1,0)</f>
        <v>0</v>
      </c>
      <c r="J51" s="20">
        <f>_xlfn.XLOOKUP(Tabla1[[#This Row],[ESTADOS]],Tabla3[ESTADO],Tabla3[CALIFICACIÓN],"No_estado",0,1)/25</f>
        <v>0.02</v>
      </c>
      <c r="K51" s="20">
        <f>_xlfn.XLOOKUP(Tabla1[[#This Row],[ESTADOS]],Tabla3[ESTADO],Tabla3[CALIFICACIÓN],"No_estado",0,1)/3</f>
        <v>0.16666666666666666</v>
      </c>
      <c r="L51" s="3"/>
    </row>
    <row r="52" spans="1:12" ht="29" x14ac:dyDescent="0.35">
      <c r="A52" s="3" t="s">
        <v>35</v>
      </c>
      <c r="B52" s="2" t="str">
        <f>_xlfn.XLOOKUP(Tabla1[[#This Row],[ÁREAS]],Tabla2[ÁREAS],Tabla2[ABREVIATUTAS],"No_existe",0,1)</f>
        <v>OACI</v>
      </c>
      <c r="C52" s="3" t="s">
        <v>6</v>
      </c>
      <c r="D52" s="3" t="s">
        <v>16</v>
      </c>
      <c r="E52" s="14" t="s">
        <v>74</v>
      </c>
      <c r="F52" s="7">
        <f>IF(Tabla1[[#This Row],[ESTADOS]]=Tabla1[[#Headers],[CUMPLE]],1,0)</f>
        <v>0</v>
      </c>
      <c r="G52" s="7">
        <f>IF(Tabla1[[#This Row],[ESTADOS]]=Tabla1[[#Headers],[CUMPLE PARCIALMENTE]],1,0)</f>
        <v>1</v>
      </c>
      <c r="H52" s="7">
        <f>IF(Tabla1[[#This Row],[ESTADOS]]=Tabla1[[#Headers],[NO CUMPLE]],1,0)</f>
        <v>0</v>
      </c>
      <c r="I52" s="7">
        <f>IF(Tabla1[[#This Row],[ESTADOS]]=Tabla1[[#Headers],[NA]],1,0)</f>
        <v>0</v>
      </c>
      <c r="J52" s="20">
        <f>_xlfn.XLOOKUP(Tabla1[[#This Row],[ESTADOS]],Tabla3[ESTADO],Tabla3[CALIFICACIÓN],"No_estado",0,1)/25</f>
        <v>0.02</v>
      </c>
      <c r="K52" s="20">
        <f>_xlfn.XLOOKUP(Tabla1[[#This Row],[ESTADOS]],Tabla3[ESTADO],Tabla3[CALIFICACIÓN],"No_estado",0,1)/3</f>
        <v>0.16666666666666666</v>
      </c>
      <c r="L52" s="3"/>
    </row>
    <row r="53" spans="1:12" ht="58" x14ac:dyDescent="0.35">
      <c r="A53" s="3" t="s">
        <v>35</v>
      </c>
      <c r="B53" s="2" t="str">
        <f>_xlfn.XLOOKUP(Tabla1[[#This Row],[ÁREAS]],Tabla2[ÁREAS],Tabla2[ABREVIATUTAS],"No_existe",0,1)</f>
        <v>OACI</v>
      </c>
      <c r="C53" s="3" t="s">
        <v>6</v>
      </c>
      <c r="D53" s="3" t="s">
        <v>17</v>
      </c>
      <c r="E53" s="14" t="s">
        <v>73</v>
      </c>
      <c r="F53" s="7">
        <f>IF(Tabla1[[#This Row],[ESTADOS]]=Tabla1[[#Headers],[CUMPLE]],1,0)</f>
        <v>1</v>
      </c>
      <c r="G53" s="7">
        <f>IF(Tabla1[[#This Row],[ESTADOS]]=Tabla1[[#Headers],[CUMPLE PARCIALMENTE]],1,0)</f>
        <v>0</v>
      </c>
      <c r="H53" s="7">
        <f>IF(Tabla1[[#This Row],[ESTADOS]]=Tabla1[[#Headers],[NO CUMPLE]],1,0)</f>
        <v>0</v>
      </c>
      <c r="I53" s="7">
        <f>IF(Tabla1[[#This Row],[ESTADOS]]=Tabla1[[#Headers],[NA]],1,0)</f>
        <v>0</v>
      </c>
      <c r="J53" s="20">
        <f>_xlfn.XLOOKUP(Tabla1[[#This Row],[ESTADOS]],Tabla3[ESTADO],Tabla3[CALIFICACIÓN],"No_estado",0,1)/25</f>
        <v>0.04</v>
      </c>
      <c r="K53" s="20">
        <f>_xlfn.XLOOKUP(Tabla1[[#This Row],[ESTADOS]],Tabla3[ESTADO],Tabla3[CALIFICACIÓN],"No_estado",0,1)/3</f>
        <v>0.33333333333333331</v>
      </c>
      <c r="L53" s="3"/>
    </row>
    <row r="54" spans="1:12" ht="43.5" x14ac:dyDescent="0.35">
      <c r="A54" s="3" t="s">
        <v>35</v>
      </c>
      <c r="B54" s="2" t="str">
        <f>_xlfn.XLOOKUP(Tabla1[[#This Row],[ÁREAS]],Tabla2[ÁREAS],Tabla2[ABREVIATUTAS],"No_existe",0,1)</f>
        <v>OACI</v>
      </c>
      <c r="C54" s="3" t="s">
        <v>6</v>
      </c>
      <c r="D54" s="3" t="s">
        <v>18</v>
      </c>
      <c r="E54" s="14" t="s">
        <v>75</v>
      </c>
      <c r="F54" s="7">
        <f>IF(Tabla1[[#This Row],[ESTADOS]]=Tabla1[[#Headers],[CUMPLE]],1,0)</f>
        <v>0</v>
      </c>
      <c r="G54" s="7">
        <f>IF(Tabla1[[#This Row],[ESTADOS]]=Tabla1[[#Headers],[CUMPLE PARCIALMENTE]],1,0)</f>
        <v>0</v>
      </c>
      <c r="H54" s="7">
        <f>IF(Tabla1[[#This Row],[ESTADOS]]=Tabla1[[#Headers],[NO CUMPLE]],1,0)</f>
        <v>1</v>
      </c>
      <c r="I54" s="7">
        <f>IF(Tabla1[[#This Row],[ESTADOS]]=Tabla1[[#Headers],[NA]],1,0)</f>
        <v>0</v>
      </c>
      <c r="J54" s="20">
        <f>_xlfn.XLOOKUP(Tabla1[[#This Row],[ESTADOS]],Tabla3[ESTADO],Tabla3[CALIFICACIÓN],"No_estado",0,1)/25</f>
        <v>0</v>
      </c>
      <c r="K54" s="20">
        <f>_xlfn.XLOOKUP(Tabla1[[#This Row],[ESTADOS]],Tabla3[ESTADO],Tabla3[CALIFICACIÓN],"No_estado",0,1)/3</f>
        <v>0</v>
      </c>
      <c r="L54" s="3"/>
    </row>
    <row r="55" spans="1:12" ht="43.5" x14ac:dyDescent="0.35">
      <c r="A55" s="3" t="s">
        <v>35</v>
      </c>
      <c r="B55" s="2" t="str">
        <f>_xlfn.XLOOKUP(Tabla1[[#This Row],[ÁREAS]],Tabla2[ÁREAS],Tabla2[ABREVIATUTAS],"No_existe",0,1)</f>
        <v>OACI</v>
      </c>
      <c r="C55" s="3" t="s">
        <v>7</v>
      </c>
      <c r="D55" s="3" t="s">
        <v>19</v>
      </c>
      <c r="E55" s="14" t="s">
        <v>75</v>
      </c>
      <c r="F55" s="7">
        <f>IF(Tabla1[[#This Row],[ESTADOS]]=Tabla1[[#Headers],[CUMPLE]],1,0)</f>
        <v>0</v>
      </c>
      <c r="G55" s="7">
        <f>IF(Tabla1[[#This Row],[ESTADOS]]=Tabla1[[#Headers],[CUMPLE PARCIALMENTE]],1,0)</f>
        <v>0</v>
      </c>
      <c r="H55" s="7">
        <f>IF(Tabla1[[#This Row],[ESTADOS]]=Tabla1[[#Headers],[NO CUMPLE]],1,0)</f>
        <v>1</v>
      </c>
      <c r="I55" s="7">
        <f>IF(Tabla1[[#This Row],[ESTADOS]]=Tabla1[[#Headers],[NA]],1,0)</f>
        <v>0</v>
      </c>
      <c r="J55" s="20">
        <f>_xlfn.XLOOKUP(Tabla1[[#This Row],[ESTADOS]],Tabla3[ESTADO],Tabla3[CALIFICACIÓN],"No_estado",0,1)/25</f>
        <v>0</v>
      </c>
      <c r="K55" s="20">
        <f>_xlfn.XLOOKUP(Tabla1[[#This Row],[ESTADOS]],Tabla3[ESTADO],Tabla3[CALIFICACIÓN],"No_estado",0,1)/5</f>
        <v>0</v>
      </c>
      <c r="L55" s="3"/>
    </row>
    <row r="56" spans="1:12" ht="29" x14ac:dyDescent="0.35">
      <c r="A56" s="3" t="s">
        <v>35</v>
      </c>
      <c r="B56" s="2" t="str">
        <f>_xlfn.XLOOKUP(Tabla1[[#This Row],[ÁREAS]],Tabla2[ÁREAS],Tabla2[ABREVIATUTAS],"No_existe",0,1)</f>
        <v>OACI</v>
      </c>
      <c r="C56" s="3" t="s">
        <v>7</v>
      </c>
      <c r="D56" s="3" t="s">
        <v>20</v>
      </c>
      <c r="E56" s="14" t="s">
        <v>75</v>
      </c>
      <c r="F56" s="7">
        <f>IF(Tabla1[[#This Row],[ESTADOS]]=Tabla1[[#Headers],[CUMPLE]],1,0)</f>
        <v>0</v>
      </c>
      <c r="G56" s="7">
        <f>IF(Tabla1[[#This Row],[ESTADOS]]=Tabla1[[#Headers],[CUMPLE PARCIALMENTE]],1,0)</f>
        <v>0</v>
      </c>
      <c r="H56" s="7">
        <f>IF(Tabla1[[#This Row],[ESTADOS]]=Tabla1[[#Headers],[NO CUMPLE]],1,0)</f>
        <v>1</v>
      </c>
      <c r="I56" s="7">
        <f>IF(Tabla1[[#This Row],[ESTADOS]]=Tabla1[[#Headers],[NA]],1,0)</f>
        <v>0</v>
      </c>
      <c r="J56" s="20">
        <f>_xlfn.XLOOKUP(Tabla1[[#This Row],[ESTADOS]],Tabla3[ESTADO],Tabla3[CALIFICACIÓN],"No_estado",0,1)/25</f>
        <v>0</v>
      </c>
      <c r="K56" s="20">
        <f>_xlfn.XLOOKUP(Tabla1[[#This Row],[ESTADOS]],Tabla3[ESTADO],Tabla3[CALIFICACIÓN],"No_estado",0,1)/5</f>
        <v>0</v>
      </c>
      <c r="L56" s="3"/>
    </row>
    <row r="57" spans="1:12" ht="29" x14ac:dyDescent="0.35">
      <c r="A57" s="3" t="s">
        <v>35</v>
      </c>
      <c r="B57" s="2" t="str">
        <f>_xlfn.XLOOKUP(Tabla1[[#This Row],[ÁREAS]],Tabla2[ÁREAS],Tabla2[ABREVIATUTAS],"No_existe",0,1)</f>
        <v>OACI</v>
      </c>
      <c r="C57" s="3" t="s">
        <v>7</v>
      </c>
      <c r="D57" s="3" t="s">
        <v>9</v>
      </c>
      <c r="E57" s="14" t="s">
        <v>75</v>
      </c>
      <c r="F57" s="7">
        <f>IF(Tabla1[[#This Row],[ESTADOS]]=Tabla1[[#Headers],[CUMPLE]],1,0)</f>
        <v>0</v>
      </c>
      <c r="G57" s="7">
        <f>IF(Tabla1[[#This Row],[ESTADOS]]=Tabla1[[#Headers],[CUMPLE PARCIALMENTE]],1,0)</f>
        <v>0</v>
      </c>
      <c r="H57" s="7">
        <f>IF(Tabla1[[#This Row],[ESTADOS]]=Tabla1[[#Headers],[NO CUMPLE]],1,0)</f>
        <v>1</v>
      </c>
      <c r="I57" s="7">
        <f>IF(Tabla1[[#This Row],[ESTADOS]]=Tabla1[[#Headers],[NA]],1,0)</f>
        <v>0</v>
      </c>
      <c r="J57" s="20">
        <f>_xlfn.XLOOKUP(Tabla1[[#This Row],[ESTADOS]],Tabla3[ESTADO],Tabla3[CALIFICACIÓN],"No_estado",0,1)/25</f>
        <v>0</v>
      </c>
      <c r="K57" s="20">
        <f>_xlfn.XLOOKUP(Tabla1[[#This Row],[ESTADOS]],Tabla3[ESTADO],Tabla3[CALIFICACIÓN],"No_estado",0,1)/5</f>
        <v>0</v>
      </c>
      <c r="L57" s="3"/>
    </row>
    <row r="58" spans="1:12" ht="29" x14ac:dyDescent="0.35">
      <c r="A58" s="3" t="s">
        <v>35</v>
      </c>
      <c r="B58" s="2" t="str">
        <f>_xlfn.XLOOKUP(Tabla1[[#This Row],[ÁREAS]],Tabla2[ÁREAS],Tabla2[ABREVIATUTAS],"No_existe",0,1)</f>
        <v>OACI</v>
      </c>
      <c r="C58" s="3" t="s">
        <v>7</v>
      </c>
      <c r="D58" s="3" t="s">
        <v>8</v>
      </c>
      <c r="E58" s="14" t="s">
        <v>75</v>
      </c>
      <c r="F58" s="7">
        <f>IF(Tabla1[[#This Row],[ESTADOS]]=Tabla1[[#Headers],[CUMPLE]],1,0)</f>
        <v>0</v>
      </c>
      <c r="G58" s="7">
        <f>IF(Tabla1[[#This Row],[ESTADOS]]=Tabla1[[#Headers],[CUMPLE PARCIALMENTE]],1,0)</f>
        <v>0</v>
      </c>
      <c r="H58" s="7">
        <f>IF(Tabla1[[#This Row],[ESTADOS]]=Tabla1[[#Headers],[NO CUMPLE]],1,0)</f>
        <v>1</v>
      </c>
      <c r="I58" s="7">
        <f>IF(Tabla1[[#This Row],[ESTADOS]]=Tabla1[[#Headers],[NA]],1,0)</f>
        <v>0</v>
      </c>
      <c r="J58" s="20">
        <f>_xlfn.XLOOKUP(Tabla1[[#This Row],[ESTADOS]],Tabla3[ESTADO],Tabla3[CALIFICACIÓN],"No_estado",0,1)/25</f>
        <v>0</v>
      </c>
      <c r="K58" s="20">
        <f>_xlfn.XLOOKUP(Tabla1[[#This Row],[ESTADOS]],Tabla3[ESTADO],Tabla3[CALIFICACIÓN],"No_estado",0,1)/5</f>
        <v>0</v>
      </c>
      <c r="L58" s="3"/>
    </row>
    <row r="59" spans="1:12" ht="29" x14ac:dyDescent="0.35">
      <c r="A59" s="3" t="s">
        <v>35</v>
      </c>
      <c r="B59" s="2" t="str">
        <f>_xlfn.XLOOKUP(Tabla1[[#This Row],[ÁREAS]],Tabla2[ÁREAS],Tabla2[ABREVIATUTAS],"No_existe",0,1)</f>
        <v>OACI</v>
      </c>
      <c r="C59" s="3" t="s">
        <v>7</v>
      </c>
      <c r="D59" s="3" t="s">
        <v>21</v>
      </c>
      <c r="E59" s="14" t="s">
        <v>75</v>
      </c>
      <c r="F59" s="7">
        <f>IF(Tabla1[[#This Row],[ESTADOS]]=Tabla1[[#Headers],[CUMPLE]],1,0)</f>
        <v>0</v>
      </c>
      <c r="G59" s="7">
        <f>IF(Tabla1[[#This Row],[ESTADOS]]=Tabla1[[#Headers],[CUMPLE PARCIALMENTE]],1,0)</f>
        <v>0</v>
      </c>
      <c r="H59" s="7">
        <f>IF(Tabla1[[#This Row],[ESTADOS]]=Tabla1[[#Headers],[NO CUMPLE]],1,0)</f>
        <v>1</v>
      </c>
      <c r="I59" s="7">
        <f>IF(Tabla1[[#This Row],[ESTADOS]]=Tabla1[[#Headers],[NA]],1,0)</f>
        <v>0</v>
      </c>
      <c r="J59" s="20">
        <f>_xlfn.XLOOKUP(Tabla1[[#This Row],[ESTADOS]],Tabla3[ESTADO],Tabla3[CALIFICACIÓN],"No_estado",0,1)/25</f>
        <v>0</v>
      </c>
      <c r="K59" s="20">
        <f>_xlfn.XLOOKUP(Tabla1[[#This Row],[ESTADOS]],Tabla3[ESTADO],Tabla3[CALIFICACIÓN],"No_estado",0,1)/5</f>
        <v>0</v>
      </c>
      <c r="L59" s="3"/>
    </row>
    <row r="60" spans="1:12" ht="29" x14ac:dyDescent="0.35">
      <c r="A60" s="3" t="s">
        <v>35</v>
      </c>
      <c r="B60" s="2" t="str">
        <f>_xlfn.XLOOKUP(Tabla1[[#This Row],[ÁREAS]],Tabla2[ÁREAS],Tabla2[ABREVIATUTAS],"No_existe",0,1)</f>
        <v>OACI</v>
      </c>
      <c r="C60" s="3" t="s">
        <v>10</v>
      </c>
      <c r="D60" s="3" t="s">
        <v>22</v>
      </c>
      <c r="E60" s="14" t="s">
        <v>75</v>
      </c>
      <c r="F60" s="7">
        <f>IF(Tabla1[[#This Row],[ESTADOS]]=Tabla1[[#Headers],[CUMPLE]],1,0)</f>
        <v>0</v>
      </c>
      <c r="G60" s="7">
        <f>IF(Tabla1[[#This Row],[ESTADOS]]=Tabla1[[#Headers],[CUMPLE PARCIALMENTE]],1,0)</f>
        <v>0</v>
      </c>
      <c r="H60" s="7">
        <f>IF(Tabla1[[#This Row],[ESTADOS]]=Tabla1[[#Headers],[NO CUMPLE]],1,0)</f>
        <v>1</v>
      </c>
      <c r="I60" s="7">
        <f>IF(Tabla1[[#This Row],[ESTADOS]]=Tabla1[[#Headers],[NA]],1,0)</f>
        <v>0</v>
      </c>
      <c r="J60" s="20">
        <f>_xlfn.XLOOKUP(Tabla1[[#This Row],[ESTADOS]],Tabla3[ESTADO],Tabla3[CALIFICACIÓN],"No_estado",0,1)/25</f>
        <v>0</v>
      </c>
      <c r="K60" s="20">
        <f>_xlfn.XLOOKUP(Tabla1[[#This Row],[ESTADOS]],Tabla3[ESTADO],Tabla3[CALIFICACIÓN],"No_estado",0,1)/2</f>
        <v>0</v>
      </c>
      <c r="L60" s="3"/>
    </row>
    <row r="61" spans="1:12" ht="29" x14ac:dyDescent="0.35">
      <c r="A61" s="3" t="s">
        <v>35</v>
      </c>
      <c r="B61" s="2" t="str">
        <f>_xlfn.XLOOKUP(Tabla1[[#This Row],[ÁREAS]],Tabla2[ÁREAS],Tabla2[ABREVIATUTAS],"No_existe",0,1)</f>
        <v>OACI</v>
      </c>
      <c r="C61" s="3" t="s">
        <v>10</v>
      </c>
      <c r="D61" s="3" t="s">
        <v>23</v>
      </c>
      <c r="E61" s="14" t="s">
        <v>75</v>
      </c>
      <c r="F61" s="7">
        <f>IF(Tabla1[[#This Row],[ESTADOS]]=Tabla1[[#Headers],[CUMPLE]],1,0)</f>
        <v>0</v>
      </c>
      <c r="G61" s="7">
        <f>IF(Tabla1[[#This Row],[ESTADOS]]=Tabla1[[#Headers],[CUMPLE PARCIALMENTE]],1,0)</f>
        <v>0</v>
      </c>
      <c r="H61" s="7">
        <f>IF(Tabla1[[#This Row],[ESTADOS]]=Tabla1[[#Headers],[NO CUMPLE]],1,0)</f>
        <v>1</v>
      </c>
      <c r="I61" s="7">
        <f>IF(Tabla1[[#This Row],[ESTADOS]]=Tabla1[[#Headers],[NA]],1,0)</f>
        <v>0</v>
      </c>
      <c r="J61" s="20">
        <f>_xlfn.XLOOKUP(Tabla1[[#This Row],[ESTADOS]],Tabla3[ESTADO],Tabla3[CALIFICACIÓN],"No_estado",0,1)/25</f>
        <v>0</v>
      </c>
      <c r="K61" s="20">
        <f>_xlfn.XLOOKUP(Tabla1[[#This Row],[ESTADOS]],Tabla3[ESTADO],Tabla3[CALIFICACIÓN],"No_estado",0,1)/2</f>
        <v>0</v>
      </c>
      <c r="L61" s="3"/>
    </row>
    <row r="62" spans="1:12" ht="29" x14ac:dyDescent="0.35">
      <c r="A62" s="3" t="s">
        <v>35</v>
      </c>
      <c r="B62" s="2" t="str">
        <f>_xlfn.XLOOKUP(Tabla1[[#This Row],[ÁREAS]],Tabla2[ÁREAS],Tabla2[ABREVIATUTAS],"No_existe",0,1)</f>
        <v>OACI</v>
      </c>
      <c r="C62" s="3" t="s">
        <v>85</v>
      </c>
      <c r="D62" s="3" t="s">
        <v>86</v>
      </c>
      <c r="E62" s="14" t="s">
        <v>75</v>
      </c>
      <c r="F62" s="7">
        <f>IF(Tabla1[[#This Row],[ESTADOS]]=Tabla1[[#Headers],[CUMPLE]],1,0)</f>
        <v>0</v>
      </c>
      <c r="G62" s="7">
        <f>IF(Tabla1[[#This Row],[ESTADOS]]=Tabla1[[#Headers],[CUMPLE PARCIALMENTE]],1,0)</f>
        <v>0</v>
      </c>
      <c r="H62" s="7">
        <f>IF(Tabla1[[#This Row],[ESTADOS]]=Tabla1[[#Headers],[NO CUMPLE]],1,0)</f>
        <v>1</v>
      </c>
      <c r="I62" s="7">
        <f>IF(Tabla1[[#This Row],[ESTADOS]]=Tabla1[[#Headers],[NA]],1,0)</f>
        <v>0</v>
      </c>
      <c r="J62" s="20">
        <f>_xlfn.XLOOKUP(Tabla1[[#This Row],[ESTADOS]],Tabla3[ESTADO],Tabla3[CALIFICACIÓN],"No_estado",0,1)/25</f>
        <v>0</v>
      </c>
      <c r="K62" s="20">
        <f>_xlfn.XLOOKUP(Tabla1[[#This Row],[ESTADOS]],Tabla3[ESTADO],Tabla3[CALIFICACIÓN],"No_estado",0,1)/3</f>
        <v>0</v>
      </c>
      <c r="L62" s="3"/>
    </row>
    <row r="63" spans="1:12" ht="43.5" x14ac:dyDescent="0.35">
      <c r="A63" s="3" t="s">
        <v>35</v>
      </c>
      <c r="B63" s="2" t="str">
        <f>_xlfn.XLOOKUP(Tabla1[[#This Row],[ÁREAS]],Tabla2[ÁREAS],Tabla2[ABREVIATUTAS],"No_existe",0,1)</f>
        <v>OACI</v>
      </c>
      <c r="C63" s="3" t="s">
        <v>85</v>
      </c>
      <c r="D63" s="3" t="s">
        <v>87</v>
      </c>
      <c r="E63" s="14" t="s">
        <v>75</v>
      </c>
      <c r="F63" s="7">
        <f>IF(Tabla1[[#This Row],[ESTADOS]]=Tabla1[[#Headers],[CUMPLE]],1,0)</f>
        <v>0</v>
      </c>
      <c r="G63" s="7">
        <f>IF(Tabla1[[#This Row],[ESTADOS]]=Tabla1[[#Headers],[CUMPLE PARCIALMENTE]],1,0)</f>
        <v>0</v>
      </c>
      <c r="H63" s="7">
        <f>IF(Tabla1[[#This Row],[ESTADOS]]=Tabla1[[#Headers],[NO CUMPLE]],1,0)</f>
        <v>1</v>
      </c>
      <c r="I63" s="7">
        <f>IF(Tabla1[[#This Row],[ESTADOS]]=Tabla1[[#Headers],[NA]],1,0)</f>
        <v>0</v>
      </c>
      <c r="J63" s="20">
        <f>_xlfn.XLOOKUP(Tabla1[[#This Row],[ESTADOS]],Tabla3[ESTADO],Tabla3[CALIFICACIÓN],"No_estado",0,1)/25</f>
        <v>0</v>
      </c>
      <c r="K63" s="20">
        <f>_xlfn.XLOOKUP(Tabla1[[#This Row],[ESTADOS]],Tabla3[ESTADO],Tabla3[CALIFICACIÓN],"No_estado",0,1)/3</f>
        <v>0</v>
      </c>
      <c r="L63" s="3"/>
    </row>
    <row r="64" spans="1:12" ht="29" x14ac:dyDescent="0.35">
      <c r="A64" s="3" t="s">
        <v>35</v>
      </c>
      <c r="B64" s="2" t="str">
        <f>_xlfn.XLOOKUP(Tabla1[[#This Row],[ÁREAS]],Tabla2[ÁREAS],Tabla2[ABREVIATUTAS],"No_existe",0,1)</f>
        <v>OACI</v>
      </c>
      <c r="C64" s="3" t="s">
        <v>85</v>
      </c>
      <c r="D64" s="3" t="s">
        <v>88</v>
      </c>
      <c r="E64" s="14" t="s">
        <v>74</v>
      </c>
      <c r="F64" s="7">
        <f>IF(Tabla1[[#This Row],[ESTADOS]]=Tabla1[[#Headers],[CUMPLE]],1,0)</f>
        <v>0</v>
      </c>
      <c r="G64" s="7">
        <f>IF(Tabla1[[#This Row],[ESTADOS]]=Tabla1[[#Headers],[CUMPLE PARCIALMENTE]],1,0)</f>
        <v>1</v>
      </c>
      <c r="H64" s="7">
        <f>IF(Tabla1[[#This Row],[ESTADOS]]=Tabla1[[#Headers],[NO CUMPLE]],1,0)</f>
        <v>0</v>
      </c>
      <c r="I64" s="7">
        <f>IF(Tabla1[[#This Row],[ESTADOS]]=Tabla1[[#Headers],[NA]],1,0)</f>
        <v>0</v>
      </c>
      <c r="J64" s="20">
        <f>_xlfn.XLOOKUP(Tabla1[[#This Row],[ESTADOS]],Tabla3[ESTADO],Tabla3[CALIFICACIÓN],"No_estado",0,1)/25</f>
        <v>0.02</v>
      </c>
      <c r="K64" s="20">
        <f>_xlfn.XLOOKUP(Tabla1[[#This Row],[ESTADOS]],Tabla3[ESTADO],Tabla3[CALIFICACIÓN],"No_estado",0,1)/3</f>
        <v>0.16666666666666666</v>
      </c>
      <c r="L64" s="3"/>
    </row>
    <row r="65" spans="1:12" ht="29" x14ac:dyDescent="0.35">
      <c r="A65" s="3" t="s">
        <v>35</v>
      </c>
      <c r="B65" s="2" t="str">
        <f>_xlfn.XLOOKUP(Tabla1[[#This Row],[ÁREAS]],Tabla2[ÁREAS],Tabla2[ABREVIATUTAS],"No_existe",0,1)</f>
        <v>OACI</v>
      </c>
      <c r="C65" s="3" t="s">
        <v>90</v>
      </c>
      <c r="D65" s="3" t="s">
        <v>91</v>
      </c>
      <c r="E65" s="14" t="s">
        <v>74</v>
      </c>
      <c r="F65" s="7">
        <f>IF(Tabla1[[#This Row],[ESTADOS]]=Tabla1[[#Headers],[CUMPLE]],1,0)</f>
        <v>0</v>
      </c>
      <c r="G65" s="7">
        <f>IF(Tabla1[[#This Row],[ESTADOS]]=Tabla1[[#Headers],[CUMPLE PARCIALMENTE]],1,0)</f>
        <v>1</v>
      </c>
      <c r="H65" s="7">
        <f>IF(Tabla1[[#This Row],[ESTADOS]]=Tabla1[[#Headers],[NO CUMPLE]],1,0)</f>
        <v>0</v>
      </c>
      <c r="I65" s="7">
        <f>IF(Tabla1[[#This Row],[ESTADOS]]=Tabla1[[#Headers],[NA]],1,0)</f>
        <v>0</v>
      </c>
      <c r="J65" s="20">
        <f>_xlfn.XLOOKUP(Tabla1[[#This Row],[ESTADOS]],Tabla3[ESTADO],Tabla3[CALIFICACIÓN],"No_estado",0,1)/25</f>
        <v>0.02</v>
      </c>
      <c r="K65" s="20">
        <f>_xlfn.XLOOKUP(Tabla1[[#This Row],[ESTADOS]],Tabla3[ESTADO],Tabla3[CALIFICACIÓN],"No_estado",0,1)/2</f>
        <v>0.25</v>
      </c>
      <c r="L65" s="3"/>
    </row>
    <row r="66" spans="1:12" ht="29" x14ac:dyDescent="0.35">
      <c r="A66" s="3" t="s">
        <v>35</v>
      </c>
      <c r="B66" s="2" t="str">
        <f>_xlfn.XLOOKUP(Tabla1[[#This Row],[ÁREAS]],Tabla2[ÁREAS],Tabla2[ABREVIATUTAS],"No_existe",0,1)</f>
        <v>OACI</v>
      </c>
      <c r="C66" s="3" t="s">
        <v>90</v>
      </c>
      <c r="D66" s="3" t="s">
        <v>92</v>
      </c>
      <c r="E66" s="14" t="s">
        <v>75</v>
      </c>
      <c r="F66" s="7">
        <f>IF(Tabla1[[#This Row],[ESTADOS]]=Tabla1[[#Headers],[CUMPLE]],1,0)</f>
        <v>0</v>
      </c>
      <c r="G66" s="7">
        <f>IF(Tabla1[[#This Row],[ESTADOS]]=Tabla1[[#Headers],[CUMPLE PARCIALMENTE]],1,0)</f>
        <v>0</v>
      </c>
      <c r="H66" s="7">
        <f>IF(Tabla1[[#This Row],[ESTADOS]]=Tabla1[[#Headers],[NO CUMPLE]],1,0)</f>
        <v>1</v>
      </c>
      <c r="I66" s="7">
        <f>IF(Tabla1[[#This Row],[ESTADOS]]=Tabla1[[#Headers],[NA]],1,0)</f>
        <v>0</v>
      </c>
      <c r="J66" s="20">
        <f>_xlfn.XLOOKUP(Tabla1[[#This Row],[ESTADOS]],Tabla3[ESTADO],Tabla3[CALIFICACIÓN],"No_estado",0,1)/25</f>
        <v>0</v>
      </c>
      <c r="K66" s="20">
        <f>_xlfn.XLOOKUP(Tabla1[[#This Row],[ESTADOS]],Tabla3[ESTADO],Tabla3[CALIFICACIÓN],"No_estado",0,1)/2</f>
        <v>0</v>
      </c>
      <c r="L66" s="3"/>
    </row>
    <row r="67" spans="1:12" ht="29" x14ac:dyDescent="0.35">
      <c r="A67" s="3" t="s">
        <v>35</v>
      </c>
      <c r="B67" s="2" t="str">
        <f>_xlfn.XLOOKUP(Tabla1[[#This Row],[ÁREAS]],Tabla2[ÁREAS],Tabla2[ABREVIATUTAS],"No_existe",0,1)</f>
        <v>OACI</v>
      </c>
      <c r="C67" s="3" t="s">
        <v>11</v>
      </c>
      <c r="D67" s="3" t="s">
        <v>24</v>
      </c>
      <c r="E67" s="14" t="s">
        <v>73</v>
      </c>
      <c r="F67" s="7">
        <f>IF(Tabla1[[#This Row],[ESTADOS]]=Tabla1[[#Headers],[CUMPLE]],1,0)</f>
        <v>1</v>
      </c>
      <c r="G67" s="7">
        <f>IF(Tabla1[[#This Row],[ESTADOS]]=Tabla1[[#Headers],[CUMPLE PARCIALMENTE]],1,0)</f>
        <v>0</v>
      </c>
      <c r="H67" s="7">
        <f>IF(Tabla1[[#This Row],[ESTADOS]]=Tabla1[[#Headers],[NO CUMPLE]],1,0)</f>
        <v>0</v>
      </c>
      <c r="I67" s="7">
        <f>IF(Tabla1[[#This Row],[ESTADOS]]=Tabla1[[#Headers],[NA]],1,0)</f>
        <v>0</v>
      </c>
      <c r="J67" s="20">
        <f>_xlfn.XLOOKUP(Tabla1[[#This Row],[ESTADOS]],Tabla3[ESTADO],Tabla3[CALIFICACIÓN],"No_estado",0,1)/25</f>
        <v>0.04</v>
      </c>
      <c r="K67" s="20">
        <f>_xlfn.XLOOKUP(Tabla1[[#This Row],[ESTADOS]],Tabla3[ESTADO],Tabla3[CALIFICACIÓN],"No_estado",0,1)/2</f>
        <v>0.5</v>
      </c>
      <c r="L67" s="3"/>
    </row>
    <row r="68" spans="1:12" ht="58" x14ac:dyDescent="0.35">
      <c r="A68" s="3" t="s">
        <v>35</v>
      </c>
      <c r="B68" s="2" t="str">
        <f>_xlfn.XLOOKUP(Tabla1[[#This Row],[ÁREAS]],Tabla2[ÁREAS],Tabla2[ABREVIATUTAS],"No_existe",0,1)</f>
        <v>OACI</v>
      </c>
      <c r="C68" s="3" t="s">
        <v>11</v>
      </c>
      <c r="D68" s="3" t="s">
        <v>84</v>
      </c>
      <c r="E68" s="14" t="s">
        <v>73</v>
      </c>
      <c r="F68" s="7">
        <f>IF(Tabla1[[#This Row],[ESTADOS]]=Tabla1[[#Headers],[CUMPLE]],1,0)</f>
        <v>1</v>
      </c>
      <c r="G68" s="7">
        <f>IF(Tabla1[[#This Row],[ESTADOS]]=Tabla1[[#Headers],[CUMPLE PARCIALMENTE]],1,0)</f>
        <v>0</v>
      </c>
      <c r="H68" s="7">
        <f>IF(Tabla1[[#This Row],[ESTADOS]]=Tabla1[[#Headers],[NO CUMPLE]],1,0)</f>
        <v>0</v>
      </c>
      <c r="I68" s="7">
        <f>IF(Tabla1[[#This Row],[ESTADOS]]=Tabla1[[#Headers],[NA]],1,0)</f>
        <v>0</v>
      </c>
      <c r="J68" s="20">
        <f>_xlfn.XLOOKUP(Tabla1[[#This Row],[ESTADOS]],Tabla3[ESTADO],Tabla3[CALIFICACIÓN],"No_estado",0,1)/25</f>
        <v>0.04</v>
      </c>
      <c r="K68" s="20">
        <f>_xlfn.XLOOKUP(Tabla1[[#This Row],[ESTADOS]],Tabla3[ESTADO],Tabla3[CALIFICACIÓN],"No_estado",0,1)/2</f>
        <v>0.5</v>
      </c>
      <c r="L68" s="3"/>
    </row>
    <row r="69" spans="1:12" ht="29" x14ac:dyDescent="0.35">
      <c r="A69" s="3" t="s">
        <v>35</v>
      </c>
      <c r="B69" s="2" t="str">
        <f>_xlfn.XLOOKUP(Tabla1[[#This Row],[ÁREAS]],Tabla2[ÁREAS],Tabla2[ABREVIATUTAS],"No_existe",0,1)</f>
        <v>OACI</v>
      </c>
      <c r="C69" s="3" t="s">
        <v>12</v>
      </c>
      <c r="D69" s="3" t="s">
        <v>25</v>
      </c>
      <c r="E69" s="14" t="s">
        <v>75</v>
      </c>
      <c r="F69" s="7">
        <f>IF(Tabla1[[#This Row],[ESTADOS]]=Tabla1[[#Headers],[CUMPLE]],1,0)</f>
        <v>0</v>
      </c>
      <c r="G69" s="7">
        <f>IF(Tabla1[[#This Row],[ESTADOS]]=Tabla1[[#Headers],[CUMPLE PARCIALMENTE]],1,0)</f>
        <v>0</v>
      </c>
      <c r="H69" s="7">
        <f>IF(Tabla1[[#This Row],[ESTADOS]]=Tabla1[[#Headers],[NO CUMPLE]],1,0)</f>
        <v>1</v>
      </c>
      <c r="I69" s="7">
        <f>IF(Tabla1[[#This Row],[ESTADOS]]=Tabla1[[#Headers],[NA]],1,0)</f>
        <v>0</v>
      </c>
      <c r="J69" s="20">
        <f>_xlfn.XLOOKUP(Tabla1[[#This Row],[ESTADOS]],Tabla3[ESTADO],Tabla3[CALIFICACIÓN],"No_estado",0,1)/25</f>
        <v>0</v>
      </c>
      <c r="K69" s="20">
        <f>_xlfn.XLOOKUP(Tabla1[[#This Row],[ESTADOS]],Tabla3[ESTADO],Tabla3[CALIFICACIÓN],"No_estado",0,1)/2</f>
        <v>0</v>
      </c>
      <c r="L69" s="3"/>
    </row>
    <row r="70" spans="1:12" ht="29" x14ac:dyDescent="0.35">
      <c r="A70" s="3" t="s">
        <v>35</v>
      </c>
      <c r="B70" s="2" t="str">
        <f>_xlfn.XLOOKUP(Tabla1[[#This Row],[ÁREAS]],Tabla2[ÁREAS],Tabla2[ABREVIATUTAS],"No_existe",0,1)</f>
        <v>OACI</v>
      </c>
      <c r="C70" s="3" t="s">
        <v>12</v>
      </c>
      <c r="D70" s="3" t="s">
        <v>26</v>
      </c>
      <c r="E70" s="14" t="s">
        <v>74</v>
      </c>
      <c r="F70" s="7">
        <f>IF(Tabla1[[#This Row],[ESTADOS]]=Tabla1[[#Headers],[CUMPLE]],1,0)</f>
        <v>0</v>
      </c>
      <c r="G70" s="7">
        <f>IF(Tabla1[[#This Row],[ESTADOS]]=Tabla1[[#Headers],[CUMPLE PARCIALMENTE]],1,0)</f>
        <v>1</v>
      </c>
      <c r="H70" s="7">
        <f>IF(Tabla1[[#This Row],[ESTADOS]]=Tabla1[[#Headers],[NO CUMPLE]],1,0)</f>
        <v>0</v>
      </c>
      <c r="I70" s="7">
        <f>IF(Tabla1[[#This Row],[ESTADOS]]=Tabla1[[#Headers],[NA]],1,0)</f>
        <v>0</v>
      </c>
      <c r="J70" s="20">
        <f>_xlfn.XLOOKUP(Tabla1[[#This Row],[ESTADOS]],Tabla3[ESTADO],Tabla3[CALIFICACIÓN],"No_estado",0,1)/25</f>
        <v>0.02</v>
      </c>
      <c r="K70" s="20">
        <f>_xlfn.XLOOKUP(Tabla1[[#This Row],[ESTADOS]],Tabla3[ESTADO],Tabla3[CALIFICACIÓN],"No_estado",0,1)/2</f>
        <v>0.25</v>
      </c>
      <c r="L70" s="3"/>
    </row>
    <row r="71" spans="1:12" ht="29" x14ac:dyDescent="0.35">
      <c r="A71" s="3" t="s">
        <v>35</v>
      </c>
      <c r="B71" s="2" t="str">
        <f>_xlfn.XLOOKUP(Tabla1[[#This Row],[ÁREAS]],Tabla2[ÁREAS],Tabla2[ABREVIATUTAS],"No_existe",0,1)</f>
        <v>OACI</v>
      </c>
      <c r="C71" s="3" t="s">
        <v>13</v>
      </c>
      <c r="D71" s="3" t="s">
        <v>27</v>
      </c>
      <c r="E71" s="14" t="s">
        <v>73</v>
      </c>
      <c r="F71" s="7">
        <f>IF(Tabla1[[#This Row],[ESTADOS]]=Tabla1[[#Headers],[CUMPLE]],1,0)</f>
        <v>1</v>
      </c>
      <c r="G71" s="7">
        <f>IF(Tabla1[[#This Row],[ESTADOS]]=Tabla1[[#Headers],[CUMPLE PARCIALMENTE]],1,0)</f>
        <v>0</v>
      </c>
      <c r="H71" s="7">
        <f>IF(Tabla1[[#This Row],[ESTADOS]]=Tabla1[[#Headers],[NO CUMPLE]],1,0)</f>
        <v>0</v>
      </c>
      <c r="I71" s="7">
        <f>IF(Tabla1[[#This Row],[ESTADOS]]=Tabla1[[#Headers],[NA]],1,0)</f>
        <v>0</v>
      </c>
      <c r="J71" s="20">
        <f>_xlfn.XLOOKUP(Tabla1[[#This Row],[ESTADOS]],Tabla3[ESTADO],Tabla3[CALIFICACIÓN],"No_estado",0,1)/25</f>
        <v>0.04</v>
      </c>
      <c r="K71" s="20">
        <f>_xlfn.XLOOKUP(Tabla1[[#This Row],[ESTADOS]],Tabla3[ESTADO],Tabla3[CALIFICACIÓN],"No_estado",0,1)/4</f>
        <v>0.25</v>
      </c>
      <c r="L71" s="3"/>
    </row>
    <row r="72" spans="1:12" ht="29" x14ac:dyDescent="0.35">
      <c r="A72" s="3" t="s">
        <v>35</v>
      </c>
      <c r="B72" s="2" t="str">
        <f>_xlfn.XLOOKUP(Tabla1[[#This Row],[ÁREAS]],Tabla2[ÁREAS],Tabla2[ABREVIATUTAS],"No_existe",0,1)</f>
        <v>OACI</v>
      </c>
      <c r="C72" s="3" t="s">
        <v>13</v>
      </c>
      <c r="D72" s="3" t="s">
        <v>28</v>
      </c>
      <c r="E72" s="14" t="s">
        <v>73</v>
      </c>
      <c r="F72" s="7">
        <f>IF(Tabla1[[#This Row],[ESTADOS]]=Tabla1[[#Headers],[CUMPLE]],1,0)</f>
        <v>1</v>
      </c>
      <c r="G72" s="7">
        <f>IF(Tabla1[[#This Row],[ESTADOS]]=Tabla1[[#Headers],[CUMPLE PARCIALMENTE]],1,0)</f>
        <v>0</v>
      </c>
      <c r="H72" s="7">
        <f>IF(Tabla1[[#This Row],[ESTADOS]]=Tabla1[[#Headers],[NO CUMPLE]],1,0)</f>
        <v>0</v>
      </c>
      <c r="I72" s="7">
        <f>IF(Tabla1[[#This Row],[ESTADOS]]=Tabla1[[#Headers],[NA]],1,0)</f>
        <v>0</v>
      </c>
      <c r="J72" s="20">
        <f>_xlfn.XLOOKUP(Tabla1[[#This Row],[ESTADOS]],Tabla3[ESTADO],Tabla3[CALIFICACIÓN],"No_estado",0,1)/25</f>
        <v>0.04</v>
      </c>
      <c r="K72" s="20">
        <f>_xlfn.XLOOKUP(Tabla1[[#This Row],[ESTADOS]],Tabla3[ESTADO],Tabla3[CALIFICACIÓN],"No_estado",0,1)/4</f>
        <v>0.25</v>
      </c>
      <c r="L72" s="3"/>
    </row>
    <row r="73" spans="1:12" ht="29" x14ac:dyDescent="0.35">
      <c r="A73" s="3" t="s">
        <v>35</v>
      </c>
      <c r="B73" s="2" t="str">
        <f>_xlfn.XLOOKUP(Tabla1[[#This Row],[ÁREAS]],Tabla2[ÁREAS],Tabla2[ABREVIATUTAS],"No_existe",0,1)</f>
        <v>OACI</v>
      </c>
      <c r="C73" s="3" t="s">
        <v>13</v>
      </c>
      <c r="D73" s="3" t="s">
        <v>14</v>
      </c>
      <c r="E73" s="14" t="s">
        <v>75</v>
      </c>
      <c r="F73" s="7">
        <f>IF(Tabla1[[#This Row],[ESTADOS]]=Tabla1[[#Headers],[CUMPLE]],1,0)</f>
        <v>0</v>
      </c>
      <c r="G73" s="7">
        <f>IF(Tabla1[[#This Row],[ESTADOS]]=Tabla1[[#Headers],[CUMPLE PARCIALMENTE]],1,0)</f>
        <v>0</v>
      </c>
      <c r="H73" s="7">
        <f>IF(Tabla1[[#This Row],[ESTADOS]]=Tabla1[[#Headers],[NO CUMPLE]],1,0)</f>
        <v>1</v>
      </c>
      <c r="I73" s="7">
        <f>IF(Tabla1[[#This Row],[ESTADOS]]=Tabla1[[#Headers],[NA]],1,0)</f>
        <v>0</v>
      </c>
      <c r="J73" s="20">
        <f>_xlfn.XLOOKUP(Tabla1[[#This Row],[ESTADOS]],Tabla3[ESTADO],Tabla3[CALIFICACIÓN],"No_estado",0,1)/25</f>
        <v>0</v>
      </c>
      <c r="K73" s="20">
        <f>_xlfn.XLOOKUP(Tabla1[[#This Row],[ESTADOS]],Tabla3[ESTADO],Tabla3[CALIFICACIÓN],"No_estado",0,1)/4</f>
        <v>0</v>
      </c>
      <c r="L73" s="3"/>
    </row>
    <row r="74" spans="1:12" ht="29" x14ac:dyDescent="0.35">
      <c r="A74" s="3" t="s">
        <v>35</v>
      </c>
      <c r="B74" s="2" t="str">
        <f>_xlfn.XLOOKUP(Tabla1[[#This Row],[ÁREAS]],Tabla2[ÁREAS],Tabla2[ABREVIATUTAS],"No_existe",0,1)</f>
        <v>OACI</v>
      </c>
      <c r="C74" s="3" t="s">
        <v>13</v>
      </c>
      <c r="D74" s="3" t="s">
        <v>29</v>
      </c>
      <c r="E74" s="14" t="s">
        <v>74</v>
      </c>
      <c r="F74" s="7">
        <f>IF(Tabla1[[#This Row],[ESTADOS]]=Tabla1[[#Headers],[CUMPLE]],1,0)</f>
        <v>0</v>
      </c>
      <c r="G74" s="7">
        <f>IF(Tabla1[[#This Row],[ESTADOS]]=Tabla1[[#Headers],[CUMPLE PARCIALMENTE]],1,0)</f>
        <v>1</v>
      </c>
      <c r="H74" s="7">
        <f>IF(Tabla1[[#This Row],[ESTADOS]]=Tabla1[[#Headers],[NO CUMPLE]],1,0)</f>
        <v>0</v>
      </c>
      <c r="I74" s="7">
        <f>IF(Tabla1[[#This Row],[ESTADOS]]=Tabla1[[#Headers],[NA]],1,0)</f>
        <v>0</v>
      </c>
      <c r="J74" s="20">
        <f>_xlfn.XLOOKUP(Tabla1[[#This Row],[ESTADOS]],Tabla3[ESTADO],Tabla3[CALIFICACIÓN],"No_estado",0,1)/25</f>
        <v>0.02</v>
      </c>
      <c r="K74" s="20">
        <f>_xlfn.XLOOKUP(Tabla1[[#This Row],[ESTADOS]],Tabla3[ESTADO],Tabla3[CALIFICACIÓN],"No_estado",0,1)/4</f>
        <v>0.125</v>
      </c>
      <c r="L74" s="3"/>
    </row>
    <row r="75" spans="1:12" ht="29" x14ac:dyDescent="0.35">
      <c r="A75" s="3" t="s">
        <v>35</v>
      </c>
      <c r="B75" s="2" t="str">
        <f>_xlfn.XLOOKUP(Tabla1[[#This Row],[ÁREAS]],Tabla2[ÁREAS],Tabla2[ABREVIATUTAS],"No_existe",0,1)</f>
        <v>OACI</v>
      </c>
      <c r="C75" s="3" t="s">
        <v>15</v>
      </c>
      <c r="D75" s="3" t="s">
        <v>30</v>
      </c>
      <c r="E75" s="14" t="s">
        <v>73</v>
      </c>
      <c r="F75" s="7">
        <f>IF(Tabla1[[#This Row],[ESTADOS]]=Tabla1[[#Headers],[CUMPLE]],1,0)</f>
        <v>1</v>
      </c>
      <c r="G75" s="7">
        <f>IF(Tabla1[[#This Row],[ESTADOS]]=Tabla1[[#Headers],[CUMPLE PARCIALMENTE]],1,0)</f>
        <v>0</v>
      </c>
      <c r="H75" s="7">
        <f>IF(Tabla1[[#This Row],[ESTADOS]]=Tabla1[[#Headers],[NO CUMPLE]],1,0)</f>
        <v>0</v>
      </c>
      <c r="I75" s="7">
        <f>IF(Tabla1[[#This Row],[ESTADOS]]=Tabla1[[#Headers],[NA]],1,0)</f>
        <v>0</v>
      </c>
      <c r="J75" s="20">
        <f>_xlfn.XLOOKUP(Tabla1[[#This Row],[ESTADOS]],Tabla3[ESTADO],Tabla3[CALIFICACIÓN],"No_estado",0,1)/25</f>
        <v>0.04</v>
      </c>
      <c r="K75" s="20">
        <f>_xlfn.XLOOKUP(Tabla1[[#This Row],[ESTADOS]],Tabla3[ESTADO],Tabla3[CALIFICACIÓN],"No_estado",0,1)/2</f>
        <v>0.5</v>
      </c>
      <c r="L75" s="3"/>
    </row>
    <row r="76" spans="1:12" ht="29" x14ac:dyDescent="0.35">
      <c r="A76" s="3" t="s">
        <v>35</v>
      </c>
      <c r="B76" s="2" t="str">
        <f>_xlfn.XLOOKUP(Tabla1[[#This Row],[ÁREAS]],Tabla2[ÁREAS],Tabla2[ABREVIATUTAS],"No_existe",0,1)</f>
        <v>OACI</v>
      </c>
      <c r="C76" s="3" t="s">
        <v>15</v>
      </c>
      <c r="D76" s="3" t="s">
        <v>31</v>
      </c>
      <c r="E76" s="14" t="s">
        <v>73</v>
      </c>
      <c r="F76" s="7">
        <f>IF(Tabla1[[#This Row],[ESTADOS]]=Tabla1[[#Headers],[CUMPLE]],1,0)</f>
        <v>1</v>
      </c>
      <c r="G76" s="7">
        <f>IF(Tabla1[[#This Row],[ESTADOS]]=Tabla1[[#Headers],[CUMPLE PARCIALMENTE]],1,0)</f>
        <v>0</v>
      </c>
      <c r="H76" s="7">
        <f>IF(Tabla1[[#This Row],[ESTADOS]]=Tabla1[[#Headers],[NO CUMPLE]],1,0)</f>
        <v>0</v>
      </c>
      <c r="I76" s="7">
        <f>IF(Tabla1[[#This Row],[ESTADOS]]=Tabla1[[#Headers],[NA]],1,0)</f>
        <v>0</v>
      </c>
      <c r="J76" s="20">
        <f>_xlfn.XLOOKUP(Tabla1[[#This Row],[ESTADOS]],Tabla3[ESTADO],Tabla3[CALIFICACIÓN],"No_estado",0,1)/25</f>
        <v>0.04</v>
      </c>
      <c r="K76" s="20">
        <f>_xlfn.XLOOKUP(Tabla1[[#This Row],[ESTADOS]],Tabla3[ESTADO],Tabla3[CALIFICACIÓN],"No_estado",0,1)/3</f>
        <v>0.33333333333333331</v>
      </c>
      <c r="L76" s="3"/>
    </row>
    <row r="77" spans="1:12" ht="29" x14ac:dyDescent="0.35">
      <c r="A77" s="3" t="s">
        <v>36</v>
      </c>
      <c r="B77" s="2" t="str">
        <f>_xlfn.XLOOKUP(Tabla1[[#This Row],[ÁREAS]],Tabla2[ÁREAS],Tabla2[ABREVIATUTAS],"No_existe",0,1)</f>
        <v>OAC</v>
      </c>
      <c r="C77" s="3" t="s">
        <v>6</v>
      </c>
      <c r="D77" s="3" t="s">
        <v>16</v>
      </c>
      <c r="E77" s="14" t="s">
        <v>75</v>
      </c>
      <c r="F77" s="7">
        <f>IF(Tabla1[[#This Row],[ESTADOS]]=Tabla1[[#Headers],[CUMPLE]],1,0)</f>
        <v>0</v>
      </c>
      <c r="G77" s="7">
        <f>IF(Tabla1[[#This Row],[ESTADOS]]=Tabla1[[#Headers],[CUMPLE PARCIALMENTE]],1,0)</f>
        <v>0</v>
      </c>
      <c r="H77" s="7">
        <f>IF(Tabla1[[#This Row],[ESTADOS]]=Tabla1[[#Headers],[NO CUMPLE]],1,0)</f>
        <v>1</v>
      </c>
      <c r="I77" s="7">
        <f>IF(Tabla1[[#This Row],[ESTADOS]]=Tabla1[[#Headers],[NA]],1,0)</f>
        <v>0</v>
      </c>
      <c r="J77" s="20">
        <f>_xlfn.XLOOKUP(Tabla1[[#This Row],[ESTADOS]],Tabla3[ESTADO],Tabla3[CALIFICACIÓN],"No_estado",0,1)/25</f>
        <v>0</v>
      </c>
      <c r="K77" s="20">
        <f>_xlfn.XLOOKUP(Tabla1[[#This Row],[ESTADOS]],Tabla3[ESTADO],Tabla3[CALIFICACIÓN],"No_estado",0,1)/3</f>
        <v>0</v>
      </c>
      <c r="L77" s="3"/>
    </row>
    <row r="78" spans="1:12" ht="58" x14ac:dyDescent="0.35">
      <c r="A78" s="3" t="s">
        <v>36</v>
      </c>
      <c r="B78" s="2" t="str">
        <f>_xlfn.XLOOKUP(Tabla1[[#This Row],[ÁREAS]],Tabla2[ÁREAS],Tabla2[ABREVIATUTAS],"No_existe",0,1)</f>
        <v>OAC</v>
      </c>
      <c r="C78" s="3" t="s">
        <v>6</v>
      </c>
      <c r="D78" s="3" t="s">
        <v>17</v>
      </c>
      <c r="E78" s="14" t="s">
        <v>75</v>
      </c>
      <c r="F78" s="7">
        <f>IF(Tabla1[[#This Row],[ESTADOS]]=Tabla1[[#Headers],[CUMPLE]],1,0)</f>
        <v>0</v>
      </c>
      <c r="G78" s="7">
        <f>IF(Tabla1[[#This Row],[ESTADOS]]=Tabla1[[#Headers],[CUMPLE PARCIALMENTE]],1,0)</f>
        <v>0</v>
      </c>
      <c r="H78" s="7">
        <f>IF(Tabla1[[#This Row],[ESTADOS]]=Tabla1[[#Headers],[NO CUMPLE]],1,0)</f>
        <v>1</v>
      </c>
      <c r="I78" s="7">
        <f>IF(Tabla1[[#This Row],[ESTADOS]]=Tabla1[[#Headers],[NA]],1,0)</f>
        <v>0</v>
      </c>
      <c r="J78" s="20">
        <f>_xlfn.XLOOKUP(Tabla1[[#This Row],[ESTADOS]],Tabla3[ESTADO],Tabla3[CALIFICACIÓN],"No_estado",0,1)/25</f>
        <v>0</v>
      </c>
      <c r="K78" s="20">
        <f>_xlfn.XLOOKUP(Tabla1[[#This Row],[ESTADOS]],Tabla3[ESTADO],Tabla3[CALIFICACIÓN],"No_estado",0,1)/3</f>
        <v>0</v>
      </c>
      <c r="L78" s="3"/>
    </row>
    <row r="79" spans="1:12" ht="43.5" x14ac:dyDescent="0.35">
      <c r="A79" s="3" t="s">
        <v>36</v>
      </c>
      <c r="B79" s="2" t="str">
        <f>_xlfn.XLOOKUP(Tabla1[[#This Row],[ÁREAS]],Tabla2[ÁREAS],Tabla2[ABREVIATUTAS],"No_existe",0,1)</f>
        <v>OAC</v>
      </c>
      <c r="C79" s="3" t="s">
        <v>6</v>
      </c>
      <c r="D79" s="3" t="s">
        <v>18</v>
      </c>
      <c r="E79" s="14" t="s">
        <v>75</v>
      </c>
      <c r="F79" s="7">
        <f>IF(Tabla1[[#This Row],[ESTADOS]]=Tabla1[[#Headers],[CUMPLE]],1,0)</f>
        <v>0</v>
      </c>
      <c r="G79" s="7">
        <f>IF(Tabla1[[#This Row],[ESTADOS]]=Tabla1[[#Headers],[CUMPLE PARCIALMENTE]],1,0)</f>
        <v>0</v>
      </c>
      <c r="H79" s="7">
        <f>IF(Tabla1[[#This Row],[ESTADOS]]=Tabla1[[#Headers],[NO CUMPLE]],1,0)</f>
        <v>1</v>
      </c>
      <c r="I79" s="7">
        <f>IF(Tabla1[[#This Row],[ESTADOS]]=Tabla1[[#Headers],[NA]],1,0)</f>
        <v>0</v>
      </c>
      <c r="J79" s="20">
        <f>_xlfn.XLOOKUP(Tabla1[[#This Row],[ESTADOS]],Tabla3[ESTADO],Tabla3[CALIFICACIÓN],"No_estado",0,1)/25</f>
        <v>0</v>
      </c>
      <c r="K79" s="20">
        <f>_xlfn.XLOOKUP(Tabla1[[#This Row],[ESTADOS]],Tabla3[ESTADO],Tabla3[CALIFICACIÓN],"No_estado",0,1)/3</f>
        <v>0</v>
      </c>
      <c r="L79" s="3"/>
    </row>
    <row r="80" spans="1:12" ht="43.5" x14ac:dyDescent="0.35">
      <c r="A80" s="3" t="s">
        <v>36</v>
      </c>
      <c r="B80" s="2" t="str">
        <f>_xlfn.XLOOKUP(Tabla1[[#This Row],[ÁREAS]],Tabla2[ÁREAS],Tabla2[ABREVIATUTAS],"No_existe",0,1)</f>
        <v>OAC</v>
      </c>
      <c r="C80" s="3" t="s">
        <v>7</v>
      </c>
      <c r="D80" s="3" t="s">
        <v>19</v>
      </c>
      <c r="E80" s="14" t="s">
        <v>75</v>
      </c>
      <c r="F80" s="7">
        <f>IF(Tabla1[[#This Row],[ESTADOS]]=Tabla1[[#Headers],[CUMPLE]],1,0)</f>
        <v>0</v>
      </c>
      <c r="G80" s="7">
        <f>IF(Tabla1[[#This Row],[ESTADOS]]=Tabla1[[#Headers],[CUMPLE PARCIALMENTE]],1,0)</f>
        <v>0</v>
      </c>
      <c r="H80" s="7">
        <f>IF(Tabla1[[#This Row],[ESTADOS]]=Tabla1[[#Headers],[NO CUMPLE]],1,0)</f>
        <v>1</v>
      </c>
      <c r="I80" s="7">
        <f>IF(Tabla1[[#This Row],[ESTADOS]]=Tabla1[[#Headers],[NA]],1,0)</f>
        <v>0</v>
      </c>
      <c r="J80" s="20">
        <f>_xlfn.XLOOKUP(Tabla1[[#This Row],[ESTADOS]],Tabla3[ESTADO],Tabla3[CALIFICACIÓN],"No_estado",0,1)/25</f>
        <v>0</v>
      </c>
      <c r="K80" s="20">
        <f>_xlfn.XLOOKUP(Tabla1[[#This Row],[ESTADOS]],Tabla3[ESTADO],Tabla3[CALIFICACIÓN],"No_estado",0,1)/5</f>
        <v>0</v>
      </c>
      <c r="L80" s="3"/>
    </row>
    <row r="81" spans="1:12" ht="29" x14ac:dyDescent="0.35">
      <c r="A81" s="3" t="s">
        <v>36</v>
      </c>
      <c r="B81" s="2" t="str">
        <f>_xlfn.XLOOKUP(Tabla1[[#This Row],[ÁREAS]],Tabla2[ÁREAS],Tabla2[ABREVIATUTAS],"No_existe",0,1)</f>
        <v>OAC</v>
      </c>
      <c r="C81" s="3" t="s">
        <v>7</v>
      </c>
      <c r="D81" s="3" t="s">
        <v>20</v>
      </c>
      <c r="E81" s="14" t="s">
        <v>75</v>
      </c>
      <c r="F81" s="7">
        <f>IF(Tabla1[[#This Row],[ESTADOS]]=Tabla1[[#Headers],[CUMPLE]],1,0)</f>
        <v>0</v>
      </c>
      <c r="G81" s="7">
        <f>IF(Tabla1[[#This Row],[ESTADOS]]=Tabla1[[#Headers],[CUMPLE PARCIALMENTE]],1,0)</f>
        <v>0</v>
      </c>
      <c r="H81" s="7">
        <f>IF(Tabla1[[#This Row],[ESTADOS]]=Tabla1[[#Headers],[NO CUMPLE]],1,0)</f>
        <v>1</v>
      </c>
      <c r="I81" s="7">
        <f>IF(Tabla1[[#This Row],[ESTADOS]]=Tabla1[[#Headers],[NA]],1,0)</f>
        <v>0</v>
      </c>
      <c r="J81" s="20">
        <f>_xlfn.XLOOKUP(Tabla1[[#This Row],[ESTADOS]],Tabla3[ESTADO],Tabla3[CALIFICACIÓN],"No_estado",0,1)/25</f>
        <v>0</v>
      </c>
      <c r="K81" s="20">
        <f>_xlfn.XLOOKUP(Tabla1[[#This Row],[ESTADOS]],Tabla3[ESTADO],Tabla3[CALIFICACIÓN],"No_estado",0,1)/5</f>
        <v>0</v>
      </c>
      <c r="L81" s="3"/>
    </row>
    <row r="82" spans="1:12" ht="29" x14ac:dyDescent="0.35">
      <c r="A82" s="3" t="s">
        <v>36</v>
      </c>
      <c r="B82" s="2" t="str">
        <f>_xlfn.XLOOKUP(Tabla1[[#This Row],[ÁREAS]],Tabla2[ÁREAS],Tabla2[ABREVIATUTAS],"No_existe",0,1)</f>
        <v>OAC</v>
      </c>
      <c r="C82" s="3" t="s">
        <v>7</v>
      </c>
      <c r="D82" s="3" t="s">
        <v>9</v>
      </c>
      <c r="E82" s="14" t="s">
        <v>74</v>
      </c>
      <c r="F82" s="7">
        <f>IF(Tabla1[[#This Row],[ESTADOS]]=Tabla1[[#Headers],[CUMPLE]],1,0)</f>
        <v>0</v>
      </c>
      <c r="G82" s="7">
        <f>IF(Tabla1[[#This Row],[ESTADOS]]=Tabla1[[#Headers],[CUMPLE PARCIALMENTE]],1,0)</f>
        <v>1</v>
      </c>
      <c r="H82" s="7">
        <f>IF(Tabla1[[#This Row],[ESTADOS]]=Tabla1[[#Headers],[NO CUMPLE]],1,0)</f>
        <v>0</v>
      </c>
      <c r="I82" s="7">
        <f>IF(Tabla1[[#This Row],[ESTADOS]]=Tabla1[[#Headers],[NA]],1,0)</f>
        <v>0</v>
      </c>
      <c r="J82" s="20">
        <f>_xlfn.XLOOKUP(Tabla1[[#This Row],[ESTADOS]],Tabla3[ESTADO],Tabla3[CALIFICACIÓN],"No_estado",0,1)/25</f>
        <v>0.02</v>
      </c>
      <c r="K82" s="20">
        <f>_xlfn.XLOOKUP(Tabla1[[#This Row],[ESTADOS]],Tabla3[ESTADO],Tabla3[CALIFICACIÓN],"No_estado",0,1)/5</f>
        <v>0.1</v>
      </c>
      <c r="L82" s="3"/>
    </row>
    <row r="83" spans="1:12" ht="29" x14ac:dyDescent="0.35">
      <c r="A83" s="3" t="s">
        <v>36</v>
      </c>
      <c r="B83" s="2" t="str">
        <f>_xlfn.XLOOKUP(Tabla1[[#This Row],[ÁREAS]],Tabla2[ÁREAS],Tabla2[ABREVIATUTAS],"No_existe",0,1)</f>
        <v>OAC</v>
      </c>
      <c r="C83" s="3" t="s">
        <v>7</v>
      </c>
      <c r="D83" s="3" t="s">
        <v>8</v>
      </c>
      <c r="E83" s="14" t="s">
        <v>73</v>
      </c>
      <c r="F83" s="7">
        <f>IF(Tabla1[[#This Row],[ESTADOS]]=Tabla1[[#Headers],[CUMPLE]],1,0)</f>
        <v>1</v>
      </c>
      <c r="G83" s="7">
        <f>IF(Tabla1[[#This Row],[ESTADOS]]=Tabla1[[#Headers],[CUMPLE PARCIALMENTE]],1,0)</f>
        <v>0</v>
      </c>
      <c r="H83" s="7">
        <f>IF(Tabla1[[#This Row],[ESTADOS]]=Tabla1[[#Headers],[NO CUMPLE]],1,0)</f>
        <v>0</v>
      </c>
      <c r="I83" s="7">
        <f>IF(Tabla1[[#This Row],[ESTADOS]]=Tabla1[[#Headers],[NA]],1,0)</f>
        <v>0</v>
      </c>
      <c r="J83" s="20">
        <f>_xlfn.XLOOKUP(Tabla1[[#This Row],[ESTADOS]],Tabla3[ESTADO],Tabla3[CALIFICACIÓN],"No_estado",0,1)/25</f>
        <v>0.04</v>
      </c>
      <c r="K83" s="20">
        <f>_xlfn.XLOOKUP(Tabla1[[#This Row],[ESTADOS]],Tabla3[ESTADO],Tabla3[CALIFICACIÓN],"No_estado",0,1)/5</f>
        <v>0.2</v>
      </c>
      <c r="L83" s="3"/>
    </row>
    <row r="84" spans="1:12" ht="29" x14ac:dyDescent="0.35">
      <c r="A84" s="3" t="s">
        <v>36</v>
      </c>
      <c r="B84" s="2" t="str">
        <f>_xlfn.XLOOKUP(Tabla1[[#This Row],[ÁREAS]],Tabla2[ÁREAS],Tabla2[ABREVIATUTAS],"No_existe",0,1)</f>
        <v>OAC</v>
      </c>
      <c r="C84" s="3" t="s">
        <v>7</v>
      </c>
      <c r="D84" s="3" t="s">
        <v>21</v>
      </c>
      <c r="E84" s="14" t="s">
        <v>73</v>
      </c>
      <c r="F84" s="7">
        <f>IF(Tabla1[[#This Row],[ESTADOS]]=Tabla1[[#Headers],[CUMPLE]],1,0)</f>
        <v>1</v>
      </c>
      <c r="G84" s="7">
        <f>IF(Tabla1[[#This Row],[ESTADOS]]=Tabla1[[#Headers],[CUMPLE PARCIALMENTE]],1,0)</f>
        <v>0</v>
      </c>
      <c r="H84" s="7">
        <f>IF(Tabla1[[#This Row],[ESTADOS]]=Tabla1[[#Headers],[NO CUMPLE]],1,0)</f>
        <v>0</v>
      </c>
      <c r="I84" s="7">
        <f>IF(Tabla1[[#This Row],[ESTADOS]]=Tabla1[[#Headers],[NA]],1,0)</f>
        <v>0</v>
      </c>
      <c r="J84" s="20">
        <f>_xlfn.XLOOKUP(Tabla1[[#This Row],[ESTADOS]],Tabla3[ESTADO],Tabla3[CALIFICACIÓN],"No_estado",0,1)/25</f>
        <v>0.04</v>
      </c>
      <c r="K84" s="20">
        <f>_xlfn.XLOOKUP(Tabla1[[#This Row],[ESTADOS]],Tabla3[ESTADO],Tabla3[CALIFICACIÓN],"No_estado",0,1)/5</f>
        <v>0.2</v>
      </c>
      <c r="L84" s="3"/>
    </row>
    <row r="85" spans="1:12" ht="29" x14ac:dyDescent="0.35">
      <c r="A85" s="3" t="s">
        <v>36</v>
      </c>
      <c r="B85" s="2" t="str">
        <f>_xlfn.XLOOKUP(Tabla1[[#This Row],[ÁREAS]],Tabla2[ÁREAS],Tabla2[ABREVIATUTAS],"No_existe",0,1)</f>
        <v>OAC</v>
      </c>
      <c r="C85" s="3" t="s">
        <v>10</v>
      </c>
      <c r="D85" s="3" t="s">
        <v>22</v>
      </c>
      <c r="E85" s="14" t="s">
        <v>75</v>
      </c>
      <c r="F85" s="7">
        <f>IF(Tabla1[[#This Row],[ESTADOS]]=Tabla1[[#Headers],[CUMPLE]],1,0)</f>
        <v>0</v>
      </c>
      <c r="G85" s="7">
        <f>IF(Tabla1[[#This Row],[ESTADOS]]=Tabla1[[#Headers],[CUMPLE PARCIALMENTE]],1,0)</f>
        <v>0</v>
      </c>
      <c r="H85" s="7">
        <f>IF(Tabla1[[#This Row],[ESTADOS]]=Tabla1[[#Headers],[NO CUMPLE]],1,0)</f>
        <v>1</v>
      </c>
      <c r="I85" s="7">
        <f>IF(Tabla1[[#This Row],[ESTADOS]]=Tabla1[[#Headers],[NA]],1,0)</f>
        <v>0</v>
      </c>
      <c r="J85" s="20">
        <f>_xlfn.XLOOKUP(Tabla1[[#This Row],[ESTADOS]],Tabla3[ESTADO],Tabla3[CALIFICACIÓN],"No_estado",0,1)/25</f>
        <v>0</v>
      </c>
      <c r="K85" s="20">
        <f>_xlfn.XLOOKUP(Tabla1[[#This Row],[ESTADOS]],Tabla3[ESTADO],Tabla3[CALIFICACIÓN],"No_estado",0,1)/2</f>
        <v>0</v>
      </c>
      <c r="L85" s="3"/>
    </row>
    <row r="86" spans="1:12" ht="29" x14ac:dyDescent="0.35">
      <c r="A86" s="3" t="s">
        <v>36</v>
      </c>
      <c r="B86" s="2" t="str">
        <f>_xlfn.XLOOKUP(Tabla1[[#This Row],[ÁREAS]],Tabla2[ÁREAS],Tabla2[ABREVIATUTAS],"No_existe",0,1)</f>
        <v>OAC</v>
      </c>
      <c r="C86" s="3" t="s">
        <v>10</v>
      </c>
      <c r="D86" s="3" t="s">
        <v>23</v>
      </c>
      <c r="E86" s="14" t="s">
        <v>74</v>
      </c>
      <c r="F86" s="7">
        <f>IF(Tabla1[[#This Row],[ESTADOS]]=Tabla1[[#Headers],[CUMPLE]],1,0)</f>
        <v>0</v>
      </c>
      <c r="G86" s="7">
        <f>IF(Tabla1[[#This Row],[ESTADOS]]=Tabla1[[#Headers],[CUMPLE PARCIALMENTE]],1,0)</f>
        <v>1</v>
      </c>
      <c r="H86" s="7">
        <f>IF(Tabla1[[#This Row],[ESTADOS]]=Tabla1[[#Headers],[NO CUMPLE]],1,0)</f>
        <v>0</v>
      </c>
      <c r="I86" s="7">
        <f>IF(Tabla1[[#This Row],[ESTADOS]]=Tabla1[[#Headers],[NA]],1,0)</f>
        <v>0</v>
      </c>
      <c r="J86" s="20">
        <f>_xlfn.XLOOKUP(Tabla1[[#This Row],[ESTADOS]],Tabla3[ESTADO],Tabla3[CALIFICACIÓN],"No_estado",0,1)/25</f>
        <v>0.02</v>
      </c>
      <c r="K86" s="20">
        <f>_xlfn.XLOOKUP(Tabla1[[#This Row],[ESTADOS]],Tabla3[ESTADO],Tabla3[CALIFICACIÓN],"No_estado",0,1)/2</f>
        <v>0.25</v>
      </c>
      <c r="L86" s="3"/>
    </row>
    <row r="87" spans="1:12" ht="29" x14ac:dyDescent="0.35">
      <c r="A87" s="3" t="s">
        <v>36</v>
      </c>
      <c r="B87" s="2" t="str">
        <f>_xlfn.XLOOKUP(Tabla1[[#This Row],[ÁREAS]],Tabla2[ÁREAS],Tabla2[ABREVIATUTAS],"No_existe",0,1)</f>
        <v>OAC</v>
      </c>
      <c r="C87" s="3" t="s">
        <v>85</v>
      </c>
      <c r="D87" s="3" t="s">
        <v>86</v>
      </c>
      <c r="E87" s="14" t="s">
        <v>73</v>
      </c>
      <c r="F87" s="7">
        <f>IF(Tabla1[[#This Row],[ESTADOS]]=Tabla1[[#Headers],[CUMPLE]],1,0)</f>
        <v>1</v>
      </c>
      <c r="G87" s="7">
        <f>IF(Tabla1[[#This Row],[ESTADOS]]=Tabla1[[#Headers],[CUMPLE PARCIALMENTE]],1,0)</f>
        <v>0</v>
      </c>
      <c r="H87" s="7">
        <f>IF(Tabla1[[#This Row],[ESTADOS]]=Tabla1[[#Headers],[NO CUMPLE]],1,0)</f>
        <v>0</v>
      </c>
      <c r="I87" s="7">
        <f>IF(Tabla1[[#This Row],[ESTADOS]]=Tabla1[[#Headers],[NA]],1,0)</f>
        <v>0</v>
      </c>
      <c r="J87" s="20">
        <f>_xlfn.XLOOKUP(Tabla1[[#This Row],[ESTADOS]],Tabla3[ESTADO],Tabla3[CALIFICACIÓN],"No_estado",0,1)/25</f>
        <v>0.04</v>
      </c>
      <c r="K87" s="20">
        <f>_xlfn.XLOOKUP(Tabla1[[#This Row],[ESTADOS]],Tabla3[ESTADO],Tabla3[CALIFICACIÓN],"No_estado",0,1)/3</f>
        <v>0.33333333333333331</v>
      </c>
      <c r="L87" s="3"/>
    </row>
    <row r="88" spans="1:12" ht="43.5" x14ac:dyDescent="0.35">
      <c r="A88" s="3" t="s">
        <v>36</v>
      </c>
      <c r="B88" s="2" t="str">
        <f>_xlfn.XLOOKUP(Tabla1[[#This Row],[ÁREAS]],Tabla2[ÁREAS],Tabla2[ABREVIATUTAS],"No_existe",0,1)</f>
        <v>OAC</v>
      </c>
      <c r="C88" s="3" t="s">
        <v>85</v>
      </c>
      <c r="D88" s="3" t="s">
        <v>87</v>
      </c>
      <c r="E88" s="14" t="s">
        <v>73</v>
      </c>
      <c r="F88" s="7">
        <f>IF(Tabla1[[#This Row],[ESTADOS]]=Tabla1[[#Headers],[CUMPLE]],1,0)</f>
        <v>1</v>
      </c>
      <c r="G88" s="7">
        <f>IF(Tabla1[[#This Row],[ESTADOS]]=Tabla1[[#Headers],[CUMPLE PARCIALMENTE]],1,0)</f>
        <v>0</v>
      </c>
      <c r="H88" s="7">
        <f>IF(Tabla1[[#This Row],[ESTADOS]]=Tabla1[[#Headers],[NO CUMPLE]],1,0)</f>
        <v>0</v>
      </c>
      <c r="I88" s="7">
        <f>IF(Tabla1[[#This Row],[ESTADOS]]=Tabla1[[#Headers],[NA]],1,0)</f>
        <v>0</v>
      </c>
      <c r="J88" s="20">
        <f>_xlfn.XLOOKUP(Tabla1[[#This Row],[ESTADOS]],Tabla3[ESTADO],Tabla3[CALIFICACIÓN],"No_estado",0,1)/25</f>
        <v>0.04</v>
      </c>
      <c r="K88" s="20">
        <f>_xlfn.XLOOKUP(Tabla1[[#This Row],[ESTADOS]],Tabla3[ESTADO],Tabla3[CALIFICACIÓN],"No_estado",0,1)/3</f>
        <v>0.33333333333333331</v>
      </c>
      <c r="L88" s="3"/>
    </row>
    <row r="89" spans="1:12" ht="29" x14ac:dyDescent="0.35">
      <c r="A89" s="3" t="s">
        <v>36</v>
      </c>
      <c r="B89" s="2" t="str">
        <f>_xlfn.XLOOKUP(Tabla1[[#This Row],[ÁREAS]],Tabla2[ÁREAS],Tabla2[ABREVIATUTAS],"No_existe",0,1)</f>
        <v>OAC</v>
      </c>
      <c r="C89" s="3" t="s">
        <v>85</v>
      </c>
      <c r="D89" s="3" t="s">
        <v>88</v>
      </c>
      <c r="E89" s="14" t="s">
        <v>75</v>
      </c>
      <c r="F89" s="7">
        <f>IF(Tabla1[[#This Row],[ESTADOS]]=Tabla1[[#Headers],[CUMPLE]],1,0)</f>
        <v>0</v>
      </c>
      <c r="G89" s="7">
        <f>IF(Tabla1[[#This Row],[ESTADOS]]=Tabla1[[#Headers],[CUMPLE PARCIALMENTE]],1,0)</f>
        <v>0</v>
      </c>
      <c r="H89" s="7">
        <f>IF(Tabla1[[#This Row],[ESTADOS]]=Tabla1[[#Headers],[NO CUMPLE]],1,0)</f>
        <v>1</v>
      </c>
      <c r="I89" s="7">
        <f>IF(Tabla1[[#This Row],[ESTADOS]]=Tabla1[[#Headers],[NA]],1,0)</f>
        <v>0</v>
      </c>
      <c r="J89" s="20">
        <f>_xlfn.XLOOKUP(Tabla1[[#This Row],[ESTADOS]],Tabla3[ESTADO],Tabla3[CALIFICACIÓN],"No_estado",0,1)/25</f>
        <v>0</v>
      </c>
      <c r="K89" s="20">
        <f>_xlfn.XLOOKUP(Tabla1[[#This Row],[ESTADOS]],Tabla3[ESTADO],Tabla3[CALIFICACIÓN],"No_estado",0,1)/3</f>
        <v>0</v>
      </c>
      <c r="L89" s="3"/>
    </row>
    <row r="90" spans="1:12" ht="29" x14ac:dyDescent="0.35">
      <c r="A90" s="3" t="s">
        <v>36</v>
      </c>
      <c r="B90" s="2" t="str">
        <f>_xlfn.XLOOKUP(Tabla1[[#This Row],[ÁREAS]],Tabla2[ÁREAS],Tabla2[ABREVIATUTAS],"No_existe",0,1)</f>
        <v>OAC</v>
      </c>
      <c r="C90" s="3" t="s">
        <v>90</v>
      </c>
      <c r="D90" s="3" t="s">
        <v>91</v>
      </c>
      <c r="E90" s="14" t="s">
        <v>74</v>
      </c>
      <c r="F90" s="7">
        <f>IF(Tabla1[[#This Row],[ESTADOS]]=Tabla1[[#Headers],[CUMPLE]],1,0)</f>
        <v>0</v>
      </c>
      <c r="G90" s="7">
        <f>IF(Tabla1[[#This Row],[ESTADOS]]=Tabla1[[#Headers],[CUMPLE PARCIALMENTE]],1,0)</f>
        <v>1</v>
      </c>
      <c r="H90" s="7">
        <f>IF(Tabla1[[#This Row],[ESTADOS]]=Tabla1[[#Headers],[NO CUMPLE]],1,0)</f>
        <v>0</v>
      </c>
      <c r="I90" s="7">
        <f>IF(Tabla1[[#This Row],[ESTADOS]]=Tabla1[[#Headers],[NA]],1,0)</f>
        <v>0</v>
      </c>
      <c r="J90" s="20">
        <f>_xlfn.XLOOKUP(Tabla1[[#This Row],[ESTADOS]],Tabla3[ESTADO],Tabla3[CALIFICACIÓN],"No_estado",0,1)/25</f>
        <v>0.02</v>
      </c>
      <c r="K90" s="20">
        <f>_xlfn.XLOOKUP(Tabla1[[#This Row],[ESTADOS]],Tabla3[ESTADO],Tabla3[CALIFICACIÓN],"No_estado",0,1)/2</f>
        <v>0.25</v>
      </c>
      <c r="L90" s="3"/>
    </row>
    <row r="91" spans="1:12" ht="29" x14ac:dyDescent="0.35">
      <c r="A91" s="3" t="s">
        <v>36</v>
      </c>
      <c r="B91" s="2" t="str">
        <f>_xlfn.XLOOKUP(Tabla1[[#This Row],[ÁREAS]],Tabla2[ÁREAS],Tabla2[ABREVIATUTAS],"No_existe",0,1)</f>
        <v>OAC</v>
      </c>
      <c r="C91" s="3" t="s">
        <v>90</v>
      </c>
      <c r="D91" s="3" t="s">
        <v>92</v>
      </c>
      <c r="E91" s="14" t="s">
        <v>75</v>
      </c>
      <c r="F91" s="7">
        <f>IF(Tabla1[[#This Row],[ESTADOS]]=Tabla1[[#Headers],[CUMPLE]],1,0)</f>
        <v>0</v>
      </c>
      <c r="G91" s="7">
        <f>IF(Tabla1[[#This Row],[ESTADOS]]=Tabla1[[#Headers],[CUMPLE PARCIALMENTE]],1,0)</f>
        <v>0</v>
      </c>
      <c r="H91" s="7">
        <f>IF(Tabla1[[#This Row],[ESTADOS]]=Tabla1[[#Headers],[NO CUMPLE]],1,0)</f>
        <v>1</v>
      </c>
      <c r="I91" s="7">
        <f>IF(Tabla1[[#This Row],[ESTADOS]]=Tabla1[[#Headers],[NA]],1,0)</f>
        <v>0</v>
      </c>
      <c r="J91" s="20">
        <f>_xlfn.XLOOKUP(Tabla1[[#This Row],[ESTADOS]],Tabla3[ESTADO],Tabla3[CALIFICACIÓN],"No_estado",0,1)/25</f>
        <v>0</v>
      </c>
      <c r="K91" s="20">
        <f>_xlfn.XLOOKUP(Tabla1[[#This Row],[ESTADOS]],Tabla3[ESTADO],Tabla3[CALIFICACIÓN],"No_estado",0,1)/2</f>
        <v>0</v>
      </c>
      <c r="L91" s="3"/>
    </row>
    <row r="92" spans="1:12" ht="29" x14ac:dyDescent="0.35">
      <c r="A92" s="3" t="s">
        <v>36</v>
      </c>
      <c r="B92" s="2" t="str">
        <f>_xlfn.XLOOKUP(Tabla1[[#This Row],[ÁREAS]],Tabla2[ÁREAS],Tabla2[ABREVIATUTAS],"No_existe",0,1)</f>
        <v>OAC</v>
      </c>
      <c r="C92" s="3" t="s">
        <v>11</v>
      </c>
      <c r="D92" s="3" t="s">
        <v>24</v>
      </c>
      <c r="E92" s="14" t="s">
        <v>74</v>
      </c>
      <c r="F92" s="7">
        <f>IF(Tabla1[[#This Row],[ESTADOS]]=Tabla1[[#Headers],[CUMPLE]],1,0)</f>
        <v>0</v>
      </c>
      <c r="G92" s="7">
        <f>IF(Tabla1[[#This Row],[ESTADOS]]=Tabla1[[#Headers],[CUMPLE PARCIALMENTE]],1,0)</f>
        <v>1</v>
      </c>
      <c r="H92" s="7">
        <f>IF(Tabla1[[#This Row],[ESTADOS]]=Tabla1[[#Headers],[NO CUMPLE]],1,0)</f>
        <v>0</v>
      </c>
      <c r="I92" s="7">
        <f>IF(Tabla1[[#This Row],[ESTADOS]]=Tabla1[[#Headers],[NA]],1,0)</f>
        <v>0</v>
      </c>
      <c r="J92" s="20">
        <f>_xlfn.XLOOKUP(Tabla1[[#This Row],[ESTADOS]],Tabla3[ESTADO],Tabla3[CALIFICACIÓN],"No_estado",0,1)/25</f>
        <v>0.02</v>
      </c>
      <c r="K92" s="20">
        <f>_xlfn.XLOOKUP(Tabla1[[#This Row],[ESTADOS]],Tabla3[ESTADO],Tabla3[CALIFICACIÓN],"No_estado",0,1)/2</f>
        <v>0.25</v>
      </c>
      <c r="L92" s="3"/>
    </row>
    <row r="93" spans="1:12" ht="58" x14ac:dyDescent="0.35">
      <c r="A93" s="3" t="s">
        <v>36</v>
      </c>
      <c r="B93" s="2" t="str">
        <f>_xlfn.XLOOKUP(Tabla1[[#This Row],[ÁREAS]],Tabla2[ÁREAS],Tabla2[ABREVIATUTAS],"No_existe",0,1)</f>
        <v>OAC</v>
      </c>
      <c r="C93" s="3" t="s">
        <v>11</v>
      </c>
      <c r="D93" s="3" t="s">
        <v>84</v>
      </c>
      <c r="E93" s="14" t="s">
        <v>73</v>
      </c>
      <c r="F93" s="7">
        <f>IF(Tabla1[[#This Row],[ESTADOS]]=Tabla1[[#Headers],[CUMPLE]],1,0)</f>
        <v>1</v>
      </c>
      <c r="G93" s="7">
        <f>IF(Tabla1[[#This Row],[ESTADOS]]=Tabla1[[#Headers],[CUMPLE PARCIALMENTE]],1,0)</f>
        <v>0</v>
      </c>
      <c r="H93" s="7">
        <f>IF(Tabla1[[#This Row],[ESTADOS]]=Tabla1[[#Headers],[NO CUMPLE]],1,0)</f>
        <v>0</v>
      </c>
      <c r="I93" s="7">
        <f>IF(Tabla1[[#This Row],[ESTADOS]]=Tabla1[[#Headers],[NA]],1,0)</f>
        <v>0</v>
      </c>
      <c r="J93" s="20">
        <f>_xlfn.XLOOKUP(Tabla1[[#This Row],[ESTADOS]],Tabla3[ESTADO],Tabla3[CALIFICACIÓN],"No_estado",0,1)/25</f>
        <v>0.04</v>
      </c>
      <c r="K93" s="20">
        <f>_xlfn.XLOOKUP(Tabla1[[#This Row],[ESTADOS]],Tabla3[ESTADO],Tabla3[CALIFICACIÓN],"No_estado",0,1)/2</f>
        <v>0.5</v>
      </c>
      <c r="L93" s="3"/>
    </row>
    <row r="94" spans="1:12" ht="29" x14ac:dyDescent="0.35">
      <c r="A94" s="3" t="s">
        <v>36</v>
      </c>
      <c r="B94" s="2" t="str">
        <f>_xlfn.XLOOKUP(Tabla1[[#This Row],[ÁREAS]],Tabla2[ÁREAS],Tabla2[ABREVIATUTAS],"No_existe",0,1)</f>
        <v>OAC</v>
      </c>
      <c r="C94" s="3" t="s">
        <v>12</v>
      </c>
      <c r="D94" s="3" t="s">
        <v>25</v>
      </c>
      <c r="E94" s="14" t="s">
        <v>73</v>
      </c>
      <c r="F94" s="7">
        <f>IF(Tabla1[[#This Row],[ESTADOS]]=Tabla1[[#Headers],[CUMPLE]],1,0)</f>
        <v>1</v>
      </c>
      <c r="G94" s="7">
        <f>IF(Tabla1[[#This Row],[ESTADOS]]=Tabla1[[#Headers],[CUMPLE PARCIALMENTE]],1,0)</f>
        <v>0</v>
      </c>
      <c r="H94" s="7">
        <f>IF(Tabla1[[#This Row],[ESTADOS]]=Tabla1[[#Headers],[NO CUMPLE]],1,0)</f>
        <v>0</v>
      </c>
      <c r="I94" s="7">
        <f>IF(Tabla1[[#This Row],[ESTADOS]]=Tabla1[[#Headers],[NA]],1,0)</f>
        <v>0</v>
      </c>
      <c r="J94" s="20">
        <f>_xlfn.XLOOKUP(Tabla1[[#This Row],[ESTADOS]],Tabla3[ESTADO],Tabla3[CALIFICACIÓN],"No_estado",0,1)/25</f>
        <v>0.04</v>
      </c>
      <c r="K94" s="20">
        <f>_xlfn.XLOOKUP(Tabla1[[#This Row],[ESTADOS]],Tabla3[ESTADO],Tabla3[CALIFICACIÓN],"No_estado",0,1)/2</f>
        <v>0.5</v>
      </c>
      <c r="L94" s="3"/>
    </row>
    <row r="95" spans="1:12" ht="29" x14ac:dyDescent="0.35">
      <c r="A95" s="3" t="s">
        <v>36</v>
      </c>
      <c r="B95" s="2" t="str">
        <f>_xlfn.XLOOKUP(Tabla1[[#This Row],[ÁREAS]],Tabla2[ÁREAS],Tabla2[ABREVIATUTAS],"No_existe",0,1)</f>
        <v>OAC</v>
      </c>
      <c r="C95" s="3" t="s">
        <v>12</v>
      </c>
      <c r="D95" s="3" t="s">
        <v>26</v>
      </c>
      <c r="E95" s="14" t="s">
        <v>75</v>
      </c>
      <c r="F95" s="7">
        <f>IF(Tabla1[[#This Row],[ESTADOS]]=Tabla1[[#Headers],[CUMPLE]],1,0)</f>
        <v>0</v>
      </c>
      <c r="G95" s="7">
        <f>IF(Tabla1[[#This Row],[ESTADOS]]=Tabla1[[#Headers],[CUMPLE PARCIALMENTE]],1,0)</f>
        <v>0</v>
      </c>
      <c r="H95" s="7">
        <f>IF(Tabla1[[#This Row],[ESTADOS]]=Tabla1[[#Headers],[NO CUMPLE]],1,0)</f>
        <v>1</v>
      </c>
      <c r="I95" s="7">
        <f>IF(Tabla1[[#This Row],[ESTADOS]]=Tabla1[[#Headers],[NA]],1,0)</f>
        <v>0</v>
      </c>
      <c r="J95" s="20">
        <f>_xlfn.XLOOKUP(Tabla1[[#This Row],[ESTADOS]],Tabla3[ESTADO],Tabla3[CALIFICACIÓN],"No_estado",0,1)/25</f>
        <v>0</v>
      </c>
      <c r="K95" s="20">
        <f>_xlfn.XLOOKUP(Tabla1[[#This Row],[ESTADOS]],Tabla3[ESTADO],Tabla3[CALIFICACIÓN],"No_estado",0,1)/2</f>
        <v>0</v>
      </c>
      <c r="L95" s="3"/>
    </row>
    <row r="96" spans="1:12" ht="29" x14ac:dyDescent="0.35">
      <c r="A96" s="3" t="s">
        <v>36</v>
      </c>
      <c r="B96" s="2" t="str">
        <f>_xlfn.XLOOKUP(Tabla1[[#This Row],[ÁREAS]],Tabla2[ÁREAS],Tabla2[ABREVIATUTAS],"No_existe",0,1)</f>
        <v>OAC</v>
      </c>
      <c r="C96" s="3" t="s">
        <v>13</v>
      </c>
      <c r="D96" s="3" t="s">
        <v>27</v>
      </c>
      <c r="E96" s="14" t="s">
        <v>74</v>
      </c>
      <c r="F96" s="7">
        <f>IF(Tabla1[[#This Row],[ESTADOS]]=Tabla1[[#Headers],[CUMPLE]],1,0)</f>
        <v>0</v>
      </c>
      <c r="G96" s="7">
        <f>IF(Tabla1[[#This Row],[ESTADOS]]=Tabla1[[#Headers],[CUMPLE PARCIALMENTE]],1,0)</f>
        <v>1</v>
      </c>
      <c r="H96" s="7">
        <f>IF(Tabla1[[#This Row],[ESTADOS]]=Tabla1[[#Headers],[NO CUMPLE]],1,0)</f>
        <v>0</v>
      </c>
      <c r="I96" s="7">
        <f>IF(Tabla1[[#This Row],[ESTADOS]]=Tabla1[[#Headers],[NA]],1,0)</f>
        <v>0</v>
      </c>
      <c r="J96" s="20">
        <f>_xlfn.XLOOKUP(Tabla1[[#This Row],[ESTADOS]],Tabla3[ESTADO],Tabla3[CALIFICACIÓN],"No_estado",0,1)/25</f>
        <v>0.02</v>
      </c>
      <c r="K96" s="20">
        <f>_xlfn.XLOOKUP(Tabla1[[#This Row],[ESTADOS]],Tabla3[ESTADO],Tabla3[CALIFICACIÓN],"No_estado",0,1)/4</f>
        <v>0.125</v>
      </c>
      <c r="L96" s="3"/>
    </row>
    <row r="97" spans="1:12" ht="29" x14ac:dyDescent="0.35">
      <c r="A97" s="3" t="s">
        <v>36</v>
      </c>
      <c r="B97" s="2" t="str">
        <f>_xlfn.XLOOKUP(Tabla1[[#This Row],[ÁREAS]],Tabla2[ÁREAS],Tabla2[ABREVIATUTAS],"No_existe",0,1)</f>
        <v>OAC</v>
      </c>
      <c r="C97" s="3" t="s">
        <v>13</v>
      </c>
      <c r="D97" s="3" t="s">
        <v>28</v>
      </c>
      <c r="E97" s="14" t="s">
        <v>73</v>
      </c>
      <c r="F97" s="7">
        <f>IF(Tabla1[[#This Row],[ESTADOS]]=Tabla1[[#Headers],[CUMPLE]],1,0)</f>
        <v>1</v>
      </c>
      <c r="G97" s="7">
        <f>IF(Tabla1[[#This Row],[ESTADOS]]=Tabla1[[#Headers],[CUMPLE PARCIALMENTE]],1,0)</f>
        <v>0</v>
      </c>
      <c r="H97" s="7">
        <f>IF(Tabla1[[#This Row],[ESTADOS]]=Tabla1[[#Headers],[NO CUMPLE]],1,0)</f>
        <v>0</v>
      </c>
      <c r="I97" s="7">
        <f>IF(Tabla1[[#This Row],[ESTADOS]]=Tabla1[[#Headers],[NA]],1,0)</f>
        <v>0</v>
      </c>
      <c r="J97" s="20">
        <f>_xlfn.XLOOKUP(Tabla1[[#This Row],[ESTADOS]],Tabla3[ESTADO],Tabla3[CALIFICACIÓN],"No_estado",0,1)/25</f>
        <v>0.04</v>
      </c>
      <c r="K97" s="20">
        <f>_xlfn.XLOOKUP(Tabla1[[#This Row],[ESTADOS]],Tabla3[ESTADO],Tabla3[CALIFICACIÓN],"No_estado",0,1)/4</f>
        <v>0.25</v>
      </c>
      <c r="L97" s="3"/>
    </row>
    <row r="98" spans="1:12" ht="29" x14ac:dyDescent="0.35">
      <c r="A98" s="3" t="s">
        <v>36</v>
      </c>
      <c r="B98" s="2" t="str">
        <f>_xlfn.XLOOKUP(Tabla1[[#This Row],[ÁREAS]],Tabla2[ÁREAS],Tabla2[ABREVIATUTAS],"No_existe",0,1)</f>
        <v>OAC</v>
      </c>
      <c r="C98" s="3" t="s">
        <v>13</v>
      </c>
      <c r="D98" s="3" t="s">
        <v>14</v>
      </c>
      <c r="E98" s="14" t="s">
        <v>73</v>
      </c>
      <c r="F98" s="7">
        <f>IF(Tabla1[[#This Row],[ESTADOS]]=Tabla1[[#Headers],[CUMPLE]],1,0)</f>
        <v>1</v>
      </c>
      <c r="G98" s="7">
        <f>IF(Tabla1[[#This Row],[ESTADOS]]=Tabla1[[#Headers],[CUMPLE PARCIALMENTE]],1,0)</f>
        <v>0</v>
      </c>
      <c r="H98" s="7">
        <f>IF(Tabla1[[#This Row],[ESTADOS]]=Tabla1[[#Headers],[NO CUMPLE]],1,0)</f>
        <v>0</v>
      </c>
      <c r="I98" s="7">
        <f>IF(Tabla1[[#This Row],[ESTADOS]]=Tabla1[[#Headers],[NA]],1,0)</f>
        <v>0</v>
      </c>
      <c r="J98" s="20">
        <f>_xlfn.XLOOKUP(Tabla1[[#This Row],[ESTADOS]],Tabla3[ESTADO],Tabla3[CALIFICACIÓN],"No_estado",0,1)/25</f>
        <v>0.04</v>
      </c>
      <c r="K98" s="20">
        <f>_xlfn.XLOOKUP(Tabla1[[#This Row],[ESTADOS]],Tabla3[ESTADO],Tabla3[CALIFICACIÓN],"No_estado",0,1)/4</f>
        <v>0.25</v>
      </c>
      <c r="L98" s="3"/>
    </row>
    <row r="99" spans="1:12" ht="29" x14ac:dyDescent="0.35">
      <c r="A99" s="3" t="s">
        <v>36</v>
      </c>
      <c r="B99" s="2" t="str">
        <f>_xlfn.XLOOKUP(Tabla1[[#This Row],[ÁREAS]],Tabla2[ÁREAS],Tabla2[ABREVIATUTAS],"No_existe",0,1)</f>
        <v>OAC</v>
      </c>
      <c r="C99" s="3" t="s">
        <v>13</v>
      </c>
      <c r="D99" s="3" t="s">
        <v>29</v>
      </c>
      <c r="E99" s="14" t="s">
        <v>75</v>
      </c>
      <c r="F99" s="7">
        <f>IF(Tabla1[[#This Row],[ESTADOS]]=Tabla1[[#Headers],[CUMPLE]],1,0)</f>
        <v>0</v>
      </c>
      <c r="G99" s="7">
        <f>IF(Tabla1[[#This Row],[ESTADOS]]=Tabla1[[#Headers],[CUMPLE PARCIALMENTE]],1,0)</f>
        <v>0</v>
      </c>
      <c r="H99" s="7">
        <f>IF(Tabla1[[#This Row],[ESTADOS]]=Tabla1[[#Headers],[NO CUMPLE]],1,0)</f>
        <v>1</v>
      </c>
      <c r="I99" s="7">
        <f>IF(Tabla1[[#This Row],[ESTADOS]]=Tabla1[[#Headers],[NA]],1,0)</f>
        <v>0</v>
      </c>
      <c r="J99" s="20">
        <f>_xlfn.XLOOKUP(Tabla1[[#This Row],[ESTADOS]],Tabla3[ESTADO],Tabla3[CALIFICACIÓN],"No_estado",0,1)/25</f>
        <v>0</v>
      </c>
      <c r="K99" s="20">
        <f>_xlfn.XLOOKUP(Tabla1[[#This Row],[ESTADOS]],Tabla3[ESTADO],Tabla3[CALIFICACIÓN],"No_estado",0,1)/4</f>
        <v>0</v>
      </c>
      <c r="L99" s="3"/>
    </row>
    <row r="100" spans="1:12" ht="29" x14ac:dyDescent="0.35">
      <c r="A100" s="3" t="s">
        <v>36</v>
      </c>
      <c r="B100" s="2" t="str">
        <f>_xlfn.XLOOKUP(Tabla1[[#This Row],[ÁREAS]],Tabla2[ÁREAS],Tabla2[ABREVIATUTAS],"No_existe",0,1)</f>
        <v>OAC</v>
      </c>
      <c r="C100" s="3" t="s">
        <v>15</v>
      </c>
      <c r="D100" s="3" t="s">
        <v>30</v>
      </c>
      <c r="E100" s="14" t="s">
        <v>74</v>
      </c>
      <c r="F100" s="7">
        <f>IF(Tabla1[[#This Row],[ESTADOS]]=Tabla1[[#Headers],[CUMPLE]],1,0)</f>
        <v>0</v>
      </c>
      <c r="G100" s="7">
        <f>IF(Tabla1[[#This Row],[ESTADOS]]=Tabla1[[#Headers],[CUMPLE PARCIALMENTE]],1,0)</f>
        <v>1</v>
      </c>
      <c r="H100" s="7">
        <f>IF(Tabla1[[#This Row],[ESTADOS]]=Tabla1[[#Headers],[NO CUMPLE]],1,0)</f>
        <v>0</v>
      </c>
      <c r="I100" s="7">
        <f>IF(Tabla1[[#This Row],[ESTADOS]]=Tabla1[[#Headers],[NA]],1,0)</f>
        <v>0</v>
      </c>
      <c r="J100" s="20">
        <f>_xlfn.XLOOKUP(Tabla1[[#This Row],[ESTADOS]],Tabla3[ESTADO],Tabla3[CALIFICACIÓN],"No_estado",0,1)/25</f>
        <v>0.02</v>
      </c>
      <c r="K100" s="20">
        <f>_xlfn.XLOOKUP(Tabla1[[#This Row],[ESTADOS]],Tabla3[ESTADO],Tabla3[CALIFICACIÓN],"No_estado",0,1)/2</f>
        <v>0.25</v>
      </c>
      <c r="L100" s="3"/>
    </row>
    <row r="101" spans="1:12" ht="29" x14ac:dyDescent="0.35">
      <c r="A101" s="3" t="s">
        <v>36</v>
      </c>
      <c r="B101" s="2" t="str">
        <f>_xlfn.XLOOKUP(Tabla1[[#This Row],[ÁREAS]],Tabla2[ÁREAS],Tabla2[ABREVIATUTAS],"No_existe",0,1)</f>
        <v>OAC</v>
      </c>
      <c r="C101" s="3" t="s">
        <v>15</v>
      </c>
      <c r="D101" s="3" t="s">
        <v>31</v>
      </c>
      <c r="E101" s="14" t="s">
        <v>73</v>
      </c>
      <c r="F101" s="7">
        <f>IF(Tabla1[[#This Row],[ESTADOS]]=Tabla1[[#Headers],[CUMPLE]],1,0)</f>
        <v>1</v>
      </c>
      <c r="G101" s="7">
        <f>IF(Tabla1[[#This Row],[ESTADOS]]=Tabla1[[#Headers],[CUMPLE PARCIALMENTE]],1,0)</f>
        <v>0</v>
      </c>
      <c r="H101" s="7">
        <f>IF(Tabla1[[#This Row],[ESTADOS]]=Tabla1[[#Headers],[NO CUMPLE]],1,0)</f>
        <v>0</v>
      </c>
      <c r="I101" s="7">
        <f>IF(Tabla1[[#This Row],[ESTADOS]]=Tabla1[[#Headers],[NA]],1,0)</f>
        <v>0</v>
      </c>
      <c r="J101" s="20">
        <f>_xlfn.XLOOKUP(Tabla1[[#This Row],[ESTADOS]],Tabla3[ESTADO],Tabla3[CALIFICACIÓN],"No_estado",0,1)/25</f>
        <v>0.04</v>
      </c>
      <c r="K101" s="20">
        <f>_xlfn.XLOOKUP(Tabla1[[#This Row],[ESTADOS]],Tabla3[ESTADO],Tabla3[CALIFICACIÓN],"No_estado",0,1)/3</f>
        <v>0.33333333333333331</v>
      </c>
      <c r="L101" s="3"/>
    </row>
    <row r="102" spans="1:12" ht="43.5" x14ac:dyDescent="0.35">
      <c r="A102" s="3" t="s">
        <v>37</v>
      </c>
      <c r="B102" s="2" t="str">
        <f>_xlfn.XLOOKUP(Tabla1[[#This Row],[ÁREAS]],Tabla2[ÁREAS],Tabla2[ABREVIATUTAS],"No_existe",0,1)</f>
        <v>OAJC</v>
      </c>
      <c r="C102" s="3" t="s">
        <v>6</v>
      </c>
      <c r="D102" s="3" t="s">
        <v>16</v>
      </c>
      <c r="E102" s="14" t="s">
        <v>73</v>
      </c>
      <c r="F102" s="7">
        <f>IF(Tabla1[[#This Row],[ESTADOS]]=Tabla1[[#Headers],[CUMPLE]],1,0)</f>
        <v>1</v>
      </c>
      <c r="G102" s="7">
        <f>IF(Tabla1[[#This Row],[ESTADOS]]=Tabla1[[#Headers],[CUMPLE PARCIALMENTE]],1,0)</f>
        <v>0</v>
      </c>
      <c r="H102" s="7">
        <f>IF(Tabla1[[#This Row],[ESTADOS]]=Tabla1[[#Headers],[NO CUMPLE]],1,0)</f>
        <v>0</v>
      </c>
      <c r="I102" s="7">
        <f>IF(Tabla1[[#This Row],[ESTADOS]]=Tabla1[[#Headers],[NA]],1,0)</f>
        <v>0</v>
      </c>
      <c r="J102" s="20">
        <f>_xlfn.XLOOKUP(Tabla1[[#This Row],[ESTADOS]],Tabla3[ESTADO],Tabla3[CALIFICACIÓN],"No_estado",0,1)/25</f>
        <v>0.04</v>
      </c>
      <c r="K102" s="20">
        <f>_xlfn.XLOOKUP(Tabla1[[#This Row],[ESTADOS]],Tabla3[ESTADO],Tabla3[CALIFICACIÓN],"No_estado",0,1)/3</f>
        <v>0.33333333333333331</v>
      </c>
      <c r="L102" s="3"/>
    </row>
    <row r="103" spans="1:12" ht="58" x14ac:dyDescent="0.35">
      <c r="A103" s="3" t="s">
        <v>37</v>
      </c>
      <c r="B103" s="2" t="str">
        <f>_xlfn.XLOOKUP(Tabla1[[#This Row],[ÁREAS]],Tabla2[ÁREAS],Tabla2[ABREVIATUTAS],"No_existe",0,1)</f>
        <v>OAJC</v>
      </c>
      <c r="C103" s="3" t="s">
        <v>6</v>
      </c>
      <c r="D103" s="3" t="s">
        <v>17</v>
      </c>
      <c r="E103" s="14" t="s">
        <v>75</v>
      </c>
      <c r="F103" s="7">
        <f>IF(Tabla1[[#This Row],[ESTADOS]]=Tabla1[[#Headers],[CUMPLE]],1,0)</f>
        <v>0</v>
      </c>
      <c r="G103" s="7">
        <f>IF(Tabla1[[#This Row],[ESTADOS]]=Tabla1[[#Headers],[CUMPLE PARCIALMENTE]],1,0)</f>
        <v>0</v>
      </c>
      <c r="H103" s="7">
        <f>IF(Tabla1[[#This Row],[ESTADOS]]=Tabla1[[#Headers],[NO CUMPLE]],1,0)</f>
        <v>1</v>
      </c>
      <c r="I103" s="7">
        <f>IF(Tabla1[[#This Row],[ESTADOS]]=Tabla1[[#Headers],[NA]],1,0)</f>
        <v>0</v>
      </c>
      <c r="J103" s="20">
        <f>_xlfn.XLOOKUP(Tabla1[[#This Row],[ESTADOS]],Tabla3[ESTADO],Tabla3[CALIFICACIÓN],"No_estado",0,1)/25</f>
        <v>0</v>
      </c>
      <c r="K103" s="20">
        <f>_xlfn.XLOOKUP(Tabla1[[#This Row],[ESTADOS]],Tabla3[ESTADO],Tabla3[CALIFICACIÓN],"No_estado",0,1)/3</f>
        <v>0</v>
      </c>
      <c r="L103" s="3"/>
    </row>
    <row r="104" spans="1:12" ht="43.5" x14ac:dyDescent="0.35">
      <c r="A104" s="3" t="s">
        <v>37</v>
      </c>
      <c r="B104" s="2" t="str">
        <f>_xlfn.XLOOKUP(Tabla1[[#This Row],[ÁREAS]],Tabla2[ÁREAS],Tabla2[ABREVIATUTAS],"No_existe",0,1)</f>
        <v>OAJC</v>
      </c>
      <c r="C104" s="3" t="s">
        <v>6</v>
      </c>
      <c r="D104" s="3" t="s">
        <v>18</v>
      </c>
      <c r="E104" s="14" t="s">
        <v>75</v>
      </c>
      <c r="F104" s="7">
        <f>IF(Tabla1[[#This Row],[ESTADOS]]=Tabla1[[#Headers],[CUMPLE]],1,0)</f>
        <v>0</v>
      </c>
      <c r="G104" s="7">
        <f>IF(Tabla1[[#This Row],[ESTADOS]]=Tabla1[[#Headers],[CUMPLE PARCIALMENTE]],1,0)</f>
        <v>0</v>
      </c>
      <c r="H104" s="7">
        <f>IF(Tabla1[[#This Row],[ESTADOS]]=Tabla1[[#Headers],[NO CUMPLE]],1,0)</f>
        <v>1</v>
      </c>
      <c r="I104" s="7">
        <f>IF(Tabla1[[#This Row],[ESTADOS]]=Tabla1[[#Headers],[NA]],1,0)</f>
        <v>0</v>
      </c>
      <c r="J104" s="20">
        <f>_xlfn.XLOOKUP(Tabla1[[#This Row],[ESTADOS]],Tabla3[ESTADO],Tabla3[CALIFICACIÓN],"No_estado",0,1)/25</f>
        <v>0</v>
      </c>
      <c r="K104" s="20">
        <f>_xlfn.XLOOKUP(Tabla1[[#This Row],[ESTADOS]],Tabla3[ESTADO],Tabla3[CALIFICACIÓN],"No_estado",0,1)/3</f>
        <v>0</v>
      </c>
      <c r="L104" s="3"/>
    </row>
    <row r="105" spans="1:12" ht="43.5" x14ac:dyDescent="0.35">
      <c r="A105" s="3" t="s">
        <v>37</v>
      </c>
      <c r="B105" s="2" t="str">
        <f>_xlfn.XLOOKUP(Tabla1[[#This Row],[ÁREAS]],Tabla2[ÁREAS],Tabla2[ABREVIATUTAS],"No_existe",0,1)</f>
        <v>OAJC</v>
      </c>
      <c r="C105" s="3" t="s">
        <v>7</v>
      </c>
      <c r="D105" s="3" t="s">
        <v>19</v>
      </c>
      <c r="E105" s="14" t="s">
        <v>75</v>
      </c>
      <c r="F105" s="7">
        <f>IF(Tabla1[[#This Row],[ESTADOS]]=Tabla1[[#Headers],[CUMPLE]],1,0)</f>
        <v>0</v>
      </c>
      <c r="G105" s="7">
        <f>IF(Tabla1[[#This Row],[ESTADOS]]=Tabla1[[#Headers],[CUMPLE PARCIALMENTE]],1,0)</f>
        <v>0</v>
      </c>
      <c r="H105" s="7">
        <f>IF(Tabla1[[#This Row],[ESTADOS]]=Tabla1[[#Headers],[NO CUMPLE]],1,0)</f>
        <v>1</v>
      </c>
      <c r="I105" s="7">
        <f>IF(Tabla1[[#This Row],[ESTADOS]]=Tabla1[[#Headers],[NA]],1,0)</f>
        <v>0</v>
      </c>
      <c r="J105" s="20">
        <f>_xlfn.XLOOKUP(Tabla1[[#This Row],[ESTADOS]],Tabla3[ESTADO],Tabla3[CALIFICACIÓN],"No_estado",0,1)/25</f>
        <v>0</v>
      </c>
      <c r="K105" s="20">
        <f>_xlfn.XLOOKUP(Tabla1[[#This Row],[ESTADOS]],Tabla3[ESTADO],Tabla3[CALIFICACIÓN],"No_estado",0,1)/5</f>
        <v>0</v>
      </c>
      <c r="L105" s="3"/>
    </row>
    <row r="106" spans="1:12" ht="43.5" x14ac:dyDescent="0.35">
      <c r="A106" s="3" t="s">
        <v>37</v>
      </c>
      <c r="B106" s="2" t="str">
        <f>_xlfn.XLOOKUP(Tabla1[[#This Row],[ÁREAS]],Tabla2[ÁREAS],Tabla2[ABREVIATUTAS],"No_existe",0,1)</f>
        <v>OAJC</v>
      </c>
      <c r="C106" s="3" t="s">
        <v>7</v>
      </c>
      <c r="D106" s="3" t="s">
        <v>20</v>
      </c>
      <c r="E106" s="14" t="s">
        <v>75</v>
      </c>
      <c r="F106" s="7">
        <f>IF(Tabla1[[#This Row],[ESTADOS]]=Tabla1[[#Headers],[CUMPLE]],1,0)</f>
        <v>0</v>
      </c>
      <c r="G106" s="7">
        <f>IF(Tabla1[[#This Row],[ESTADOS]]=Tabla1[[#Headers],[CUMPLE PARCIALMENTE]],1,0)</f>
        <v>0</v>
      </c>
      <c r="H106" s="7">
        <f>IF(Tabla1[[#This Row],[ESTADOS]]=Tabla1[[#Headers],[NO CUMPLE]],1,0)</f>
        <v>1</v>
      </c>
      <c r="I106" s="7">
        <f>IF(Tabla1[[#This Row],[ESTADOS]]=Tabla1[[#Headers],[NA]],1,0)</f>
        <v>0</v>
      </c>
      <c r="J106" s="20">
        <f>_xlfn.XLOOKUP(Tabla1[[#This Row],[ESTADOS]],Tabla3[ESTADO],Tabla3[CALIFICACIÓN],"No_estado",0,1)/25</f>
        <v>0</v>
      </c>
      <c r="K106" s="20">
        <f>_xlfn.XLOOKUP(Tabla1[[#This Row],[ESTADOS]],Tabla3[ESTADO],Tabla3[CALIFICACIÓN],"No_estado",0,1)/5</f>
        <v>0</v>
      </c>
      <c r="L106" s="3"/>
    </row>
    <row r="107" spans="1:12" ht="43.5" x14ac:dyDescent="0.35">
      <c r="A107" s="3" t="s">
        <v>37</v>
      </c>
      <c r="B107" s="2" t="str">
        <f>_xlfn.XLOOKUP(Tabla1[[#This Row],[ÁREAS]],Tabla2[ÁREAS],Tabla2[ABREVIATUTAS],"No_existe",0,1)</f>
        <v>OAJC</v>
      </c>
      <c r="C107" s="3" t="s">
        <v>7</v>
      </c>
      <c r="D107" s="3" t="s">
        <v>9</v>
      </c>
      <c r="E107" s="14" t="s">
        <v>75</v>
      </c>
      <c r="F107" s="7">
        <f>IF(Tabla1[[#This Row],[ESTADOS]]=Tabla1[[#Headers],[CUMPLE]],1,0)</f>
        <v>0</v>
      </c>
      <c r="G107" s="7">
        <f>IF(Tabla1[[#This Row],[ESTADOS]]=Tabla1[[#Headers],[CUMPLE PARCIALMENTE]],1,0)</f>
        <v>0</v>
      </c>
      <c r="H107" s="7">
        <f>IF(Tabla1[[#This Row],[ESTADOS]]=Tabla1[[#Headers],[NO CUMPLE]],1,0)</f>
        <v>1</v>
      </c>
      <c r="I107" s="7">
        <f>IF(Tabla1[[#This Row],[ESTADOS]]=Tabla1[[#Headers],[NA]],1,0)</f>
        <v>0</v>
      </c>
      <c r="J107" s="20">
        <f>_xlfn.XLOOKUP(Tabla1[[#This Row],[ESTADOS]],Tabla3[ESTADO],Tabla3[CALIFICACIÓN],"No_estado",0,1)/25</f>
        <v>0</v>
      </c>
      <c r="K107" s="20">
        <f>_xlfn.XLOOKUP(Tabla1[[#This Row],[ESTADOS]],Tabla3[ESTADO],Tabla3[CALIFICACIÓN],"No_estado",0,1)/5</f>
        <v>0</v>
      </c>
      <c r="L107" s="3"/>
    </row>
    <row r="108" spans="1:12" ht="43.5" x14ac:dyDescent="0.35">
      <c r="A108" s="3" t="s">
        <v>37</v>
      </c>
      <c r="B108" s="2" t="str">
        <f>_xlfn.XLOOKUP(Tabla1[[#This Row],[ÁREAS]],Tabla2[ÁREAS],Tabla2[ABREVIATUTAS],"No_existe",0,1)</f>
        <v>OAJC</v>
      </c>
      <c r="C108" s="3" t="s">
        <v>7</v>
      </c>
      <c r="D108" s="3" t="s">
        <v>8</v>
      </c>
      <c r="E108" s="14" t="s">
        <v>75</v>
      </c>
      <c r="F108" s="7">
        <f>IF(Tabla1[[#This Row],[ESTADOS]]=Tabla1[[#Headers],[CUMPLE]],1,0)</f>
        <v>0</v>
      </c>
      <c r="G108" s="7">
        <f>IF(Tabla1[[#This Row],[ESTADOS]]=Tabla1[[#Headers],[CUMPLE PARCIALMENTE]],1,0)</f>
        <v>0</v>
      </c>
      <c r="H108" s="7">
        <f>IF(Tabla1[[#This Row],[ESTADOS]]=Tabla1[[#Headers],[NO CUMPLE]],1,0)</f>
        <v>1</v>
      </c>
      <c r="I108" s="7">
        <f>IF(Tabla1[[#This Row],[ESTADOS]]=Tabla1[[#Headers],[NA]],1,0)</f>
        <v>0</v>
      </c>
      <c r="J108" s="20">
        <f>_xlfn.XLOOKUP(Tabla1[[#This Row],[ESTADOS]],Tabla3[ESTADO],Tabla3[CALIFICACIÓN],"No_estado",0,1)/25</f>
        <v>0</v>
      </c>
      <c r="K108" s="20">
        <f>_xlfn.XLOOKUP(Tabla1[[#This Row],[ESTADOS]],Tabla3[ESTADO],Tabla3[CALIFICACIÓN],"No_estado",0,1)/5</f>
        <v>0</v>
      </c>
      <c r="L108" s="3"/>
    </row>
    <row r="109" spans="1:12" ht="43.5" x14ac:dyDescent="0.35">
      <c r="A109" s="3" t="s">
        <v>37</v>
      </c>
      <c r="B109" s="2" t="str">
        <f>_xlfn.XLOOKUP(Tabla1[[#This Row],[ÁREAS]],Tabla2[ÁREAS],Tabla2[ABREVIATUTAS],"No_existe",0,1)</f>
        <v>OAJC</v>
      </c>
      <c r="C109" s="3" t="s">
        <v>7</v>
      </c>
      <c r="D109" s="3" t="s">
        <v>21</v>
      </c>
      <c r="E109" s="14" t="s">
        <v>75</v>
      </c>
      <c r="F109" s="7">
        <f>IF(Tabla1[[#This Row],[ESTADOS]]=Tabla1[[#Headers],[CUMPLE]],1,0)</f>
        <v>0</v>
      </c>
      <c r="G109" s="7">
        <f>IF(Tabla1[[#This Row],[ESTADOS]]=Tabla1[[#Headers],[CUMPLE PARCIALMENTE]],1,0)</f>
        <v>0</v>
      </c>
      <c r="H109" s="7">
        <f>IF(Tabla1[[#This Row],[ESTADOS]]=Tabla1[[#Headers],[NO CUMPLE]],1,0)</f>
        <v>1</v>
      </c>
      <c r="I109" s="7">
        <f>IF(Tabla1[[#This Row],[ESTADOS]]=Tabla1[[#Headers],[NA]],1,0)</f>
        <v>0</v>
      </c>
      <c r="J109" s="20">
        <f>_xlfn.XLOOKUP(Tabla1[[#This Row],[ESTADOS]],Tabla3[ESTADO],Tabla3[CALIFICACIÓN],"No_estado",0,1)/25</f>
        <v>0</v>
      </c>
      <c r="K109" s="20">
        <f>_xlfn.XLOOKUP(Tabla1[[#This Row],[ESTADOS]],Tabla3[ESTADO],Tabla3[CALIFICACIÓN],"No_estado",0,1)/5</f>
        <v>0</v>
      </c>
      <c r="L109" s="3"/>
    </row>
    <row r="110" spans="1:12" ht="43.5" x14ac:dyDescent="0.35">
      <c r="A110" s="3" t="s">
        <v>37</v>
      </c>
      <c r="B110" s="2" t="str">
        <f>_xlfn.XLOOKUP(Tabla1[[#This Row],[ÁREAS]],Tabla2[ÁREAS],Tabla2[ABREVIATUTAS],"No_existe",0,1)</f>
        <v>OAJC</v>
      </c>
      <c r="C110" s="3" t="s">
        <v>10</v>
      </c>
      <c r="D110" s="3" t="s">
        <v>22</v>
      </c>
      <c r="E110" s="14" t="s">
        <v>75</v>
      </c>
      <c r="F110" s="7">
        <f>IF(Tabla1[[#This Row],[ESTADOS]]=Tabla1[[#Headers],[CUMPLE]],1,0)</f>
        <v>0</v>
      </c>
      <c r="G110" s="7">
        <f>IF(Tabla1[[#This Row],[ESTADOS]]=Tabla1[[#Headers],[CUMPLE PARCIALMENTE]],1,0)</f>
        <v>0</v>
      </c>
      <c r="H110" s="7">
        <f>IF(Tabla1[[#This Row],[ESTADOS]]=Tabla1[[#Headers],[NO CUMPLE]],1,0)</f>
        <v>1</v>
      </c>
      <c r="I110" s="7">
        <f>IF(Tabla1[[#This Row],[ESTADOS]]=Tabla1[[#Headers],[NA]],1,0)</f>
        <v>0</v>
      </c>
      <c r="J110" s="20">
        <f>_xlfn.XLOOKUP(Tabla1[[#This Row],[ESTADOS]],Tabla3[ESTADO],Tabla3[CALIFICACIÓN],"No_estado",0,1)/25</f>
        <v>0</v>
      </c>
      <c r="K110" s="20">
        <f>_xlfn.XLOOKUP(Tabla1[[#This Row],[ESTADOS]],Tabla3[ESTADO],Tabla3[CALIFICACIÓN],"No_estado",0,1)/2</f>
        <v>0</v>
      </c>
      <c r="L110" s="3"/>
    </row>
    <row r="111" spans="1:12" ht="43.5" x14ac:dyDescent="0.35">
      <c r="A111" s="3" t="s">
        <v>37</v>
      </c>
      <c r="B111" s="2" t="str">
        <f>_xlfn.XLOOKUP(Tabla1[[#This Row],[ÁREAS]],Tabla2[ÁREAS],Tabla2[ABREVIATUTAS],"No_existe",0,1)</f>
        <v>OAJC</v>
      </c>
      <c r="C111" s="3" t="s">
        <v>10</v>
      </c>
      <c r="D111" s="3" t="s">
        <v>23</v>
      </c>
      <c r="E111" s="14" t="s">
        <v>75</v>
      </c>
      <c r="F111" s="7">
        <f>IF(Tabla1[[#This Row],[ESTADOS]]=Tabla1[[#Headers],[CUMPLE]],1,0)</f>
        <v>0</v>
      </c>
      <c r="G111" s="7">
        <f>IF(Tabla1[[#This Row],[ESTADOS]]=Tabla1[[#Headers],[CUMPLE PARCIALMENTE]],1,0)</f>
        <v>0</v>
      </c>
      <c r="H111" s="7">
        <f>IF(Tabla1[[#This Row],[ESTADOS]]=Tabla1[[#Headers],[NO CUMPLE]],1,0)</f>
        <v>1</v>
      </c>
      <c r="I111" s="7">
        <f>IF(Tabla1[[#This Row],[ESTADOS]]=Tabla1[[#Headers],[NA]],1,0)</f>
        <v>0</v>
      </c>
      <c r="J111" s="20">
        <f>_xlfn.XLOOKUP(Tabla1[[#This Row],[ESTADOS]],Tabla3[ESTADO],Tabla3[CALIFICACIÓN],"No_estado",0,1)/25</f>
        <v>0</v>
      </c>
      <c r="K111" s="20">
        <f>_xlfn.XLOOKUP(Tabla1[[#This Row],[ESTADOS]],Tabla3[ESTADO],Tabla3[CALIFICACIÓN],"No_estado",0,1)/2</f>
        <v>0</v>
      </c>
      <c r="L111" s="3"/>
    </row>
    <row r="112" spans="1:12" ht="43.5" x14ac:dyDescent="0.35">
      <c r="A112" s="3" t="s">
        <v>37</v>
      </c>
      <c r="B112" s="2" t="str">
        <f>_xlfn.XLOOKUP(Tabla1[[#This Row],[ÁREAS]],Tabla2[ÁREAS],Tabla2[ABREVIATUTAS],"No_existe",0,1)</f>
        <v>OAJC</v>
      </c>
      <c r="C112" s="3" t="s">
        <v>85</v>
      </c>
      <c r="D112" s="3" t="s">
        <v>86</v>
      </c>
      <c r="E112" s="14" t="s">
        <v>75</v>
      </c>
      <c r="F112" s="7">
        <f>IF(Tabla1[[#This Row],[ESTADOS]]=Tabla1[[#Headers],[CUMPLE]],1,0)</f>
        <v>0</v>
      </c>
      <c r="G112" s="7">
        <f>IF(Tabla1[[#This Row],[ESTADOS]]=Tabla1[[#Headers],[CUMPLE PARCIALMENTE]],1,0)</f>
        <v>0</v>
      </c>
      <c r="H112" s="7">
        <f>IF(Tabla1[[#This Row],[ESTADOS]]=Tabla1[[#Headers],[NO CUMPLE]],1,0)</f>
        <v>1</v>
      </c>
      <c r="I112" s="7">
        <f>IF(Tabla1[[#This Row],[ESTADOS]]=Tabla1[[#Headers],[NA]],1,0)</f>
        <v>0</v>
      </c>
      <c r="J112" s="20">
        <f>_xlfn.XLOOKUP(Tabla1[[#This Row],[ESTADOS]],Tabla3[ESTADO],Tabla3[CALIFICACIÓN],"No_estado",0,1)/25</f>
        <v>0</v>
      </c>
      <c r="K112" s="20">
        <f>_xlfn.XLOOKUP(Tabla1[[#This Row],[ESTADOS]],Tabla3[ESTADO],Tabla3[CALIFICACIÓN],"No_estado",0,1)/3</f>
        <v>0</v>
      </c>
      <c r="L112" s="3"/>
    </row>
    <row r="113" spans="1:12" ht="43.5" x14ac:dyDescent="0.35">
      <c r="A113" s="3" t="s">
        <v>37</v>
      </c>
      <c r="B113" s="2" t="str">
        <f>_xlfn.XLOOKUP(Tabla1[[#This Row],[ÁREAS]],Tabla2[ÁREAS],Tabla2[ABREVIATUTAS],"No_existe",0,1)</f>
        <v>OAJC</v>
      </c>
      <c r="C113" s="3" t="s">
        <v>85</v>
      </c>
      <c r="D113" s="3" t="s">
        <v>87</v>
      </c>
      <c r="E113" s="14" t="s">
        <v>75</v>
      </c>
      <c r="F113" s="7">
        <f>IF(Tabla1[[#This Row],[ESTADOS]]=Tabla1[[#Headers],[CUMPLE]],1,0)</f>
        <v>0</v>
      </c>
      <c r="G113" s="7">
        <f>IF(Tabla1[[#This Row],[ESTADOS]]=Tabla1[[#Headers],[CUMPLE PARCIALMENTE]],1,0)</f>
        <v>0</v>
      </c>
      <c r="H113" s="7">
        <f>IF(Tabla1[[#This Row],[ESTADOS]]=Tabla1[[#Headers],[NO CUMPLE]],1,0)</f>
        <v>1</v>
      </c>
      <c r="I113" s="7">
        <f>IF(Tabla1[[#This Row],[ESTADOS]]=Tabla1[[#Headers],[NA]],1,0)</f>
        <v>0</v>
      </c>
      <c r="J113" s="20">
        <f>_xlfn.XLOOKUP(Tabla1[[#This Row],[ESTADOS]],Tabla3[ESTADO],Tabla3[CALIFICACIÓN],"No_estado",0,1)/25</f>
        <v>0</v>
      </c>
      <c r="K113" s="20">
        <f>_xlfn.XLOOKUP(Tabla1[[#This Row],[ESTADOS]],Tabla3[ESTADO],Tabla3[CALIFICACIÓN],"No_estado",0,1)/3</f>
        <v>0</v>
      </c>
      <c r="L113" s="3"/>
    </row>
    <row r="114" spans="1:12" ht="43.5" x14ac:dyDescent="0.35">
      <c r="A114" s="3" t="s">
        <v>37</v>
      </c>
      <c r="B114" s="2" t="str">
        <f>_xlfn.XLOOKUP(Tabla1[[#This Row],[ÁREAS]],Tabla2[ÁREAS],Tabla2[ABREVIATUTAS],"No_existe",0,1)</f>
        <v>OAJC</v>
      </c>
      <c r="C114" s="3" t="s">
        <v>85</v>
      </c>
      <c r="D114" s="3" t="s">
        <v>88</v>
      </c>
      <c r="E114" s="14" t="s">
        <v>75</v>
      </c>
      <c r="F114" s="7">
        <f>IF(Tabla1[[#This Row],[ESTADOS]]=Tabla1[[#Headers],[CUMPLE]],1,0)</f>
        <v>0</v>
      </c>
      <c r="G114" s="7">
        <f>IF(Tabla1[[#This Row],[ESTADOS]]=Tabla1[[#Headers],[CUMPLE PARCIALMENTE]],1,0)</f>
        <v>0</v>
      </c>
      <c r="H114" s="7">
        <f>IF(Tabla1[[#This Row],[ESTADOS]]=Tabla1[[#Headers],[NO CUMPLE]],1,0)</f>
        <v>1</v>
      </c>
      <c r="I114" s="7">
        <f>IF(Tabla1[[#This Row],[ESTADOS]]=Tabla1[[#Headers],[NA]],1,0)</f>
        <v>0</v>
      </c>
      <c r="J114" s="20">
        <f>_xlfn.XLOOKUP(Tabla1[[#This Row],[ESTADOS]],Tabla3[ESTADO],Tabla3[CALIFICACIÓN],"No_estado",0,1)/25</f>
        <v>0</v>
      </c>
      <c r="K114" s="20">
        <f>_xlfn.XLOOKUP(Tabla1[[#This Row],[ESTADOS]],Tabla3[ESTADO],Tabla3[CALIFICACIÓN],"No_estado",0,1)/3</f>
        <v>0</v>
      </c>
      <c r="L114" s="3"/>
    </row>
    <row r="115" spans="1:12" ht="43.5" x14ac:dyDescent="0.35">
      <c r="A115" s="3" t="s">
        <v>37</v>
      </c>
      <c r="B115" s="2" t="str">
        <f>_xlfn.XLOOKUP(Tabla1[[#This Row],[ÁREAS]],Tabla2[ÁREAS],Tabla2[ABREVIATUTAS],"No_existe",0,1)</f>
        <v>OAJC</v>
      </c>
      <c r="C115" s="3" t="s">
        <v>90</v>
      </c>
      <c r="D115" s="3" t="s">
        <v>91</v>
      </c>
      <c r="E115" s="14" t="s">
        <v>74</v>
      </c>
      <c r="F115" s="7">
        <f>IF(Tabla1[[#This Row],[ESTADOS]]=Tabla1[[#Headers],[CUMPLE]],1,0)</f>
        <v>0</v>
      </c>
      <c r="G115" s="7">
        <f>IF(Tabla1[[#This Row],[ESTADOS]]=Tabla1[[#Headers],[CUMPLE PARCIALMENTE]],1,0)</f>
        <v>1</v>
      </c>
      <c r="H115" s="7">
        <f>IF(Tabla1[[#This Row],[ESTADOS]]=Tabla1[[#Headers],[NO CUMPLE]],1,0)</f>
        <v>0</v>
      </c>
      <c r="I115" s="7">
        <f>IF(Tabla1[[#This Row],[ESTADOS]]=Tabla1[[#Headers],[NA]],1,0)</f>
        <v>0</v>
      </c>
      <c r="J115" s="20">
        <f>_xlfn.XLOOKUP(Tabla1[[#This Row],[ESTADOS]],Tabla3[ESTADO],Tabla3[CALIFICACIÓN],"No_estado",0,1)/25</f>
        <v>0.02</v>
      </c>
      <c r="K115" s="20">
        <f>_xlfn.XLOOKUP(Tabla1[[#This Row],[ESTADOS]],Tabla3[ESTADO],Tabla3[CALIFICACIÓN],"No_estado",0,1)/2</f>
        <v>0.25</v>
      </c>
      <c r="L115" s="3"/>
    </row>
    <row r="116" spans="1:12" ht="43.5" x14ac:dyDescent="0.35">
      <c r="A116" s="3" t="s">
        <v>37</v>
      </c>
      <c r="B116" s="2" t="str">
        <f>_xlfn.XLOOKUP(Tabla1[[#This Row],[ÁREAS]],Tabla2[ÁREAS],Tabla2[ABREVIATUTAS],"No_existe",0,1)</f>
        <v>OAJC</v>
      </c>
      <c r="C116" s="3" t="s">
        <v>90</v>
      </c>
      <c r="D116" s="3" t="s">
        <v>92</v>
      </c>
      <c r="E116" s="14" t="s">
        <v>75</v>
      </c>
      <c r="F116" s="7">
        <f>IF(Tabla1[[#This Row],[ESTADOS]]=Tabla1[[#Headers],[CUMPLE]],1,0)</f>
        <v>0</v>
      </c>
      <c r="G116" s="7">
        <f>IF(Tabla1[[#This Row],[ESTADOS]]=Tabla1[[#Headers],[CUMPLE PARCIALMENTE]],1,0)</f>
        <v>0</v>
      </c>
      <c r="H116" s="7">
        <f>IF(Tabla1[[#This Row],[ESTADOS]]=Tabla1[[#Headers],[NO CUMPLE]],1,0)</f>
        <v>1</v>
      </c>
      <c r="I116" s="7">
        <f>IF(Tabla1[[#This Row],[ESTADOS]]=Tabla1[[#Headers],[NA]],1,0)</f>
        <v>0</v>
      </c>
      <c r="J116" s="20">
        <f>_xlfn.XLOOKUP(Tabla1[[#This Row],[ESTADOS]],Tabla3[ESTADO],Tabla3[CALIFICACIÓN],"No_estado",0,1)/25</f>
        <v>0</v>
      </c>
      <c r="K116" s="20">
        <f>_xlfn.XLOOKUP(Tabla1[[#This Row],[ESTADOS]],Tabla3[ESTADO],Tabla3[CALIFICACIÓN],"No_estado",0,1)/2</f>
        <v>0</v>
      </c>
      <c r="L116" s="3"/>
    </row>
    <row r="117" spans="1:12" ht="43.5" x14ac:dyDescent="0.35">
      <c r="A117" s="3" t="s">
        <v>37</v>
      </c>
      <c r="B117" s="2" t="str">
        <f>_xlfn.XLOOKUP(Tabla1[[#This Row],[ÁREAS]],Tabla2[ÁREAS],Tabla2[ABREVIATUTAS],"No_existe",0,1)</f>
        <v>OAJC</v>
      </c>
      <c r="C117" s="3" t="s">
        <v>11</v>
      </c>
      <c r="D117" s="3" t="s">
        <v>24</v>
      </c>
      <c r="E117" s="14" t="s">
        <v>75</v>
      </c>
      <c r="F117" s="7">
        <f>IF(Tabla1[[#This Row],[ESTADOS]]=Tabla1[[#Headers],[CUMPLE]],1,0)</f>
        <v>0</v>
      </c>
      <c r="G117" s="7">
        <f>IF(Tabla1[[#This Row],[ESTADOS]]=Tabla1[[#Headers],[CUMPLE PARCIALMENTE]],1,0)</f>
        <v>0</v>
      </c>
      <c r="H117" s="7">
        <f>IF(Tabla1[[#This Row],[ESTADOS]]=Tabla1[[#Headers],[NO CUMPLE]],1,0)</f>
        <v>1</v>
      </c>
      <c r="I117" s="7">
        <f>IF(Tabla1[[#This Row],[ESTADOS]]=Tabla1[[#Headers],[NA]],1,0)</f>
        <v>0</v>
      </c>
      <c r="J117" s="20">
        <f>_xlfn.XLOOKUP(Tabla1[[#This Row],[ESTADOS]],Tabla3[ESTADO],Tabla3[CALIFICACIÓN],"No_estado",0,1)/25</f>
        <v>0</v>
      </c>
      <c r="K117" s="20">
        <f>_xlfn.XLOOKUP(Tabla1[[#This Row],[ESTADOS]],Tabla3[ESTADO],Tabla3[CALIFICACIÓN],"No_estado",0,1)/2</f>
        <v>0</v>
      </c>
      <c r="L117" s="3"/>
    </row>
    <row r="118" spans="1:12" ht="58" x14ac:dyDescent="0.35">
      <c r="A118" s="3" t="s">
        <v>37</v>
      </c>
      <c r="B118" s="2" t="str">
        <f>_xlfn.XLOOKUP(Tabla1[[#This Row],[ÁREAS]],Tabla2[ÁREAS],Tabla2[ABREVIATUTAS],"No_existe",0,1)</f>
        <v>OAJC</v>
      </c>
      <c r="C118" s="3" t="s">
        <v>11</v>
      </c>
      <c r="D118" s="3" t="s">
        <v>84</v>
      </c>
      <c r="E118" s="14" t="s">
        <v>74</v>
      </c>
      <c r="F118" s="7">
        <f>IF(Tabla1[[#This Row],[ESTADOS]]=Tabla1[[#Headers],[CUMPLE]],1,0)</f>
        <v>0</v>
      </c>
      <c r="G118" s="7">
        <f>IF(Tabla1[[#This Row],[ESTADOS]]=Tabla1[[#Headers],[CUMPLE PARCIALMENTE]],1,0)</f>
        <v>1</v>
      </c>
      <c r="H118" s="7">
        <f>IF(Tabla1[[#This Row],[ESTADOS]]=Tabla1[[#Headers],[NO CUMPLE]],1,0)</f>
        <v>0</v>
      </c>
      <c r="I118" s="7">
        <f>IF(Tabla1[[#This Row],[ESTADOS]]=Tabla1[[#Headers],[NA]],1,0)</f>
        <v>0</v>
      </c>
      <c r="J118" s="20">
        <f>_xlfn.XLOOKUP(Tabla1[[#This Row],[ESTADOS]],Tabla3[ESTADO],Tabla3[CALIFICACIÓN],"No_estado",0,1)/25</f>
        <v>0.02</v>
      </c>
      <c r="K118" s="20">
        <f>_xlfn.XLOOKUP(Tabla1[[#This Row],[ESTADOS]],Tabla3[ESTADO],Tabla3[CALIFICACIÓN],"No_estado",0,1)/2</f>
        <v>0.25</v>
      </c>
      <c r="L118" s="3"/>
    </row>
    <row r="119" spans="1:12" ht="43.5" x14ac:dyDescent="0.35">
      <c r="A119" s="3" t="s">
        <v>37</v>
      </c>
      <c r="B119" s="2" t="str">
        <f>_xlfn.XLOOKUP(Tabla1[[#This Row],[ÁREAS]],Tabla2[ÁREAS],Tabla2[ABREVIATUTAS],"No_existe",0,1)</f>
        <v>OAJC</v>
      </c>
      <c r="C119" s="3" t="s">
        <v>12</v>
      </c>
      <c r="D119" s="3" t="s">
        <v>25</v>
      </c>
      <c r="E119" s="14" t="s">
        <v>73</v>
      </c>
      <c r="F119" s="7">
        <f>IF(Tabla1[[#This Row],[ESTADOS]]=Tabla1[[#Headers],[CUMPLE]],1,0)</f>
        <v>1</v>
      </c>
      <c r="G119" s="7">
        <f>IF(Tabla1[[#This Row],[ESTADOS]]=Tabla1[[#Headers],[CUMPLE PARCIALMENTE]],1,0)</f>
        <v>0</v>
      </c>
      <c r="H119" s="7">
        <f>IF(Tabla1[[#This Row],[ESTADOS]]=Tabla1[[#Headers],[NO CUMPLE]],1,0)</f>
        <v>0</v>
      </c>
      <c r="I119" s="7">
        <f>IF(Tabla1[[#This Row],[ESTADOS]]=Tabla1[[#Headers],[NA]],1,0)</f>
        <v>0</v>
      </c>
      <c r="J119" s="20">
        <f>_xlfn.XLOOKUP(Tabla1[[#This Row],[ESTADOS]],Tabla3[ESTADO],Tabla3[CALIFICACIÓN],"No_estado",0,1)/25</f>
        <v>0.04</v>
      </c>
      <c r="K119" s="20">
        <f>_xlfn.XLOOKUP(Tabla1[[#This Row],[ESTADOS]],Tabla3[ESTADO],Tabla3[CALIFICACIÓN],"No_estado",0,1)/2</f>
        <v>0.5</v>
      </c>
      <c r="L119" s="3"/>
    </row>
    <row r="120" spans="1:12" ht="43.5" x14ac:dyDescent="0.35">
      <c r="A120" s="3" t="s">
        <v>37</v>
      </c>
      <c r="B120" s="2" t="str">
        <f>_xlfn.XLOOKUP(Tabla1[[#This Row],[ÁREAS]],Tabla2[ÁREAS],Tabla2[ABREVIATUTAS],"No_existe",0,1)</f>
        <v>OAJC</v>
      </c>
      <c r="C120" s="3" t="s">
        <v>12</v>
      </c>
      <c r="D120" s="3" t="s">
        <v>26</v>
      </c>
      <c r="E120" s="14" t="s">
        <v>73</v>
      </c>
      <c r="F120" s="7">
        <f>IF(Tabla1[[#This Row],[ESTADOS]]=Tabla1[[#Headers],[CUMPLE]],1,0)</f>
        <v>1</v>
      </c>
      <c r="G120" s="7">
        <f>IF(Tabla1[[#This Row],[ESTADOS]]=Tabla1[[#Headers],[CUMPLE PARCIALMENTE]],1,0)</f>
        <v>0</v>
      </c>
      <c r="H120" s="7">
        <f>IF(Tabla1[[#This Row],[ESTADOS]]=Tabla1[[#Headers],[NO CUMPLE]],1,0)</f>
        <v>0</v>
      </c>
      <c r="I120" s="7">
        <f>IF(Tabla1[[#This Row],[ESTADOS]]=Tabla1[[#Headers],[NA]],1,0)</f>
        <v>0</v>
      </c>
      <c r="J120" s="20">
        <f>_xlfn.XLOOKUP(Tabla1[[#This Row],[ESTADOS]],Tabla3[ESTADO],Tabla3[CALIFICACIÓN],"No_estado",0,1)/25</f>
        <v>0.04</v>
      </c>
      <c r="K120" s="20">
        <f>_xlfn.XLOOKUP(Tabla1[[#This Row],[ESTADOS]],Tabla3[ESTADO],Tabla3[CALIFICACIÓN],"No_estado",0,1)/2</f>
        <v>0.5</v>
      </c>
      <c r="L120" s="3"/>
    </row>
    <row r="121" spans="1:12" ht="43.5" x14ac:dyDescent="0.35">
      <c r="A121" s="3" t="s">
        <v>37</v>
      </c>
      <c r="B121" s="2" t="str">
        <f>_xlfn.XLOOKUP(Tabla1[[#This Row],[ÁREAS]],Tabla2[ÁREAS],Tabla2[ABREVIATUTAS],"No_existe",0,1)</f>
        <v>OAJC</v>
      </c>
      <c r="C121" s="3" t="s">
        <v>13</v>
      </c>
      <c r="D121" s="3" t="s">
        <v>27</v>
      </c>
      <c r="E121" s="14" t="s">
        <v>75</v>
      </c>
      <c r="F121" s="7">
        <f>IF(Tabla1[[#This Row],[ESTADOS]]=Tabla1[[#Headers],[CUMPLE]],1,0)</f>
        <v>0</v>
      </c>
      <c r="G121" s="7">
        <f>IF(Tabla1[[#This Row],[ESTADOS]]=Tabla1[[#Headers],[CUMPLE PARCIALMENTE]],1,0)</f>
        <v>0</v>
      </c>
      <c r="H121" s="7">
        <f>IF(Tabla1[[#This Row],[ESTADOS]]=Tabla1[[#Headers],[NO CUMPLE]],1,0)</f>
        <v>1</v>
      </c>
      <c r="I121" s="7">
        <f>IF(Tabla1[[#This Row],[ESTADOS]]=Tabla1[[#Headers],[NA]],1,0)</f>
        <v>0</v>
      </c>
      <c r="J121" s="20">
        <f>_xlfn.XLOOKUP(Tabla1[[#This Row],[ESTADOS]],Tabla3[ESTADO],Tabla3[CALIFICACIÓN],"No_estado",0,1)/25</f>
        <v>0</v>
      </c>
      <c r="K121" s="20">
        <f>_xlfn.XLOOKUP(Tabla1[[#This Row],[ESTADOS]],Tabla3[ESTADO],Tabla3[CALIFICACIÓN],"No_estado",0,1)/4</f>
        <v>0</v>
      </c>
      <c r="L121" s="3"/>
    </row>
    <row r="122" spans="1:12" ht="43.5" x14ac:dyDescent="0.35">
      <c r="A122" s="3" t="s">
        <v>37</v>
      </c>
      <c r="B122" s="2" t="str">
        <f>_xlfn.XLOOKUP(Tabla1[[#This Row],[ÁREAS]],Tabla2[ÁREAS],Tabla2[ABREVIATUTAS],"No_existe",0,1)</f>
        <v>OAJC</v>
      </c>
      <c r="C122" s="3" t="s">
        <v>13</v>
      </c>
      <c r="D122" s="3" t="s">
        <v>28</v>
      </c>
      <c r="E122" s="14" t="s">
        <v>74</v>
      </c>
      <c r="F122" s="7">
        <f>IF(Tabla1[[#This Row],[ESTADOS]]=Tabla1[[#Headers],[CUMPLE]],1,0)</f>
        <v>0</v>
      </c>
      <c r="G122" s="7">
        <f>IF(Tabla1[[#This Row],[ESTADOS]]=Tabla1[[#Headers],[CUMPLE PARCIALMENTE]],1,0)</f>
        <v>1</v>
      </c>
      <c r="H122" s="7">
        <f>IF(Tabla1[[#This Row],[ESTADOS]]=Tabla1[[#Headers],[NO CUMPLE]],1,0)</f>
        <v>0</v>
      </c>
      <c r="I122" s="7">
        <f>IF(Tabla1[[#This Row],[ESTADOS]]=Tabla1[[#Headers],[NA]],1,0)</f>
        <v>0</v>
      </c>
      <c r="J122" s="20">
        <f>_xlfn.XLOOKUP(Tabla1[[#This Row],[ESTADOS]],Tabla3[ESTADO],Tabla3[CALIFICACIÓN],"No_estado",0,1)/25</f>
        <v>0.02</v>
      </c>
      <c r="K122" s="20">
        <f>_xlfn.XLOOKUP(Tabla1[[#This Row],[ESTADOS]],Tabla3[ESTADO],Tabla3[CALIFICACIÓN],"No_estado",0,1)/4</f>
        <v>0.125</v>
      </c>
      <c r="L122" s="3"/>
    </row>
    <row r="123" spans="1:12" ht="43.5" x14ac:dyDescent="0.35">
      <c r="A123" s="3" t="s">
        <v>37</v>
      </c>
      <c r="B123" s="2" t="str">
        <f>_xlfn.XLOOKUP(Tabla1[[#This Row],[ÁREAS]],Tabla2[ÁREAS],Tabla2[ABREVIATUTAS],"No_existe",0,1)</f>
        <v>OAJC</v>
      </c>
      <c r="C123" s="3" t="s">
        <v>13</v>
      </c>
      <c r="D123" s="3" t="s">
        <v>14</v>
      </c>
      <c r="E123" s="14" t="s">
        <v>73</v>
      </c>
      <c r="F123" s="7">
        <f>IF(Tabla1[[#This Row],[ESTADOS]]=Tabla1[[#Headers],[CUMPLE]],1,0)</f>
        <v>1</v>
      </c>
      <c r="G123" s="7">
        <f>IF(Tabla1[[#This Row],[ESTADOS]]=Tabla1[[#Headers],[CUMPLE PARCIALMENTE]],1,0)</f>
        <v>0</v>
      </c>
      <c r="H123" s="7">
        <f>IF(Tabla1[[#This Row],[ESTADOS]]=Tabla1[[#Headers],[NO CUMPLE]],1,0)</f>
        <v>0</v>
      </c>
      <c r="I123" s="7">
        <f>IF(Tabla1[[#This Row],[ESTADOS]]=Tabla1[[#Headers],[NA]],1,0)</f>
        <v>0</v>
      </c>
      <c r="J123" s="20">
        <f>_xlfn.XLOOKUP(Tabla1[[#This Row],[ESTADOS]],Tabla3[ESTADO],Tabla3[CALIFICACIÓN],"No_estado",0,1)/25</f>
        <v>0.04</v>
      </c>
      <c r="K123" s="20">
        <f>_xlfn.XLOOKUP(Tabla1[[#This Row],[ESTADOS]],Tabla3[ESTADO],Tabla3[CALIFICACIÓN],"No_estado",0,1)/4</f>
        <v>0.25</v>
      </c>
      <c r="L123" s="3"/>
    </row>
    <row r="124" spans="1:12" ht="43.5" x14ac:dyDescent="0.35">
      <c r="A124" s="3" t="s">
        <v>37</v>
      </c>
      <c r="B124" s="2" t="str">
        <f>_xlfn.XLOOKUP(Tabla1[[#This Row],[ÁREAS]],Tabla2[ÁREAS],Tabla2[ABREVIATUTAS],"No_existe",0,1)</f>
        <v>OAJC</v>
      </c>
      <c r="C124" s="3" t="s">
        <v>13</v>
      </c>
      <c r="D124" s="3" t="s">
        <v>29</v>
      </c>
      <c r="E124" s="14" t="s">
        <v>73</v>
      </c>
      <c r="F124" s="7">
        <f>IF(Tabla1[[#This Row],[ESTADOS]]=Tabla1[[#Headers],[CUMPLE]],1,0)</f>
        <v>1</v>
      </c>
      <c r="G124" s="7">
        <f>IF(Tabla1[[#This Row],[ESTADOS]]=Tabla1[[#Headers],[CUMPLE PARCIALMENTE]],1,0)</f>
        <v>0</v>
      </c>
      <c r="H124" s="7">
        <f>IF(Tabla1[[#This Row],[ESTADOS]]=Tabla1[[#Headers],[NO CUMPLE]],1,0)</f>
        <v>0</v>
      </c>
      <c r="I124" s="7">
        <f>IF(Tabla1[[#This Row],[ESTADOS]]=Tabla1[[#Headers],[NA]],1,0)</f>
        <v>0</v>
      </c>
      <c r="J124" s="20">
        <f>_xlfn.XLOOKUP(Tabla1[[#This Row],[ESTADOS]],Tabla3[ESTADO],Tabla3[CALIFICACIÓN],"No_estado",0,1)/25</f>
        <v>0.04</v>
      </c>
      <c r="K124" s="20">
        <f>_xlfn.XLOOKUP(Tabla1[[#This Row],[ESTADOS]],Tabla3[ESTADO],Tabla3[CALIFICACIÓN],"No_estado",0,1)/4</f>
        <v>0.25</v>
      </c>
      <c r="L124" s="3"/>
    </row>
    <row r="125" spans="1:12" ht="43.5" x14ac:dyDescent="0.35">
      <c r="A125" s="3" t="s">
        <v>37</v>
      </c>
      <c r="B125" s="2" t="str">
        <f>_xlfn.XLOOKUP(Tabla1[[#This Row],[ÁREAS]],Tabla2[ÁREAS],Tabla2[ABREVIATUTAS],"No_existe",0,1)</f>
        <v>OAJC</v>
      </c>
      <c r="C125" s="3" t="s">
        <v>15</v>
      </c>
      <c r="D125" s="3" t="s">
        <v>30</v>
      </c>
      <c r="E125" s="14" t="s">
        <v>75</v>
      </c>
      <c r="F125" s="7">
        <f>IF(Tabla1[[#This Row],[ESTADOS]]=Tabla1[[#Headers],[CUMPLE]],1,0)</f>
        <v>0</v>
      </c>
      <c r="G125" s="7">
        <f>IF(Tabla1[[#This Row],[ESTADOS]]=Tabla1[[#Headers],[CUMPLE PARCIALMENTE]],1,0)</f>
        <v>0</v>
      </c>
      <c r="H125" s="7">
        <f>IF(Tabla1[[#This Row],[ESTADOS]]=Tabla1[[#Headers],[NO CUMPLE]],1,0)</f>
        <v>1</v>
      </c>
      <c r="I125" s="7">
        <f>IF(Tabla1[[#This Row],[ESTADOS]]=Tabla1[[#Headers],[NA]],1,0)</f>
        <v>0</v>
      </c>
      <c r="J125" s="20">
        <f>_xlfn.XLOOKUP(Tabla1[[#This Row],[ESTADOS]],Tabla3[ESTADO],Tabla3[CALIFICACIÓN],"No_estado",0,1)/25</f>
        <v>0</v>
      </c>
      <c r="K125" s="20">
        <f>_xlfn.XLOOKUP(Tabla1[[#This Row],[ESTADOS]],Tabla3[ESTADO],Tabla3[CALIFICACIÓN],"No_estado",0,1)/2</f>
        <v>0</v>
      </c>
      <c r="L125" s="3"/>
    </row>
    <row r="126" spans="1:12" ht="43.5" x14ac:dyDescent="0.35">
      <c r="A126" s="3" t="s">
        <v>37</v>
      </c>
      <c r="B126" s="2" t="str">
        <f>_xlfn.XLOOKUP(Tabla1[[#This Row],[ÁREAS]],Tabla2[ÁREAS],Tabla2[ABREVIATUTAS],"No_existe",0,1)</f>
        <v>OAJC</v>
      </c>
      <c r="C126" s="3" t="s">
        <v>15</v>
      </c>
      <c r="D126" s="3" t="s">
        <v>31</v>
      </c>
      <c r="E126" s="14" t="s">
        <v>74</v>
      </c>
      <c r="F126" s="7">
        <f>IF(Tabla1[[#This Row],[ESTADOS]]=Tabla1[[#Headers],[CUMPLE]],1,0)</f>
        <v>0</v>
      </c>
      <c r="G126" s="7">
        <f>IF(Tabla1[[#This Row],[ESTADOS]]=Tabla1[[#Headers],[CUMPLE PARCIALMENTE]],1,0)</f>
        <v>1</v>
      </c>
      <c r="H126" s="7">
        <f>IF(Tabla1[[#This Row],[ESTADOS]]=Tabla1[[#Headers],[NO CUMPLE]],1,0)</f>
        <v>0</v>
      </c>
      <c r="I126" s="7">
        <f>IF(Tabla1[[#This Row],[ESTADOS]]=Tabla1[[#Headers],[NA]],1,0)</f>
        <v>0</v>
      </c>
      <c r="J126" s="20">
        <f>_xlfn.XLOOKUP(Tabla1[[#This Row],[ESTADOS]],Tabla3[ESTADO],Tabla3[CALIFICACIÓN],"No_estado",0,1)/25</f>
        <v>0.02</v>
      </c>
      <c r="K126" s="20">
        <f>_xlfn.XLOOKUP(Tabla1[[#This Row],[ESTADOS]],Tabla3[ESTADO],Tabla3[CALIFICACIÓN],"No_estado",0,1)/3</f>
        <v>0.16666666666666666</v>
      </c>
      <c r="L126" s="3"/>
    </row>
    <row r="127" spans="1:12" ht="43.5" x14ac:dyDescent="0.35">
      <c r="A127" s="3" t="s">
        <v>38</v>
      </c>
      <c r="B127" s="2" t="str">
        <f>_xlfn.XLOOKUP(Tabla1[[#This Row],[ÁREAS]],Tabla2[ÁREAS],Tabla2[ABREVIATUTAS],"No_existe",0,1)</f>
        <v>OAPER</v>
      </c>
      <c r="C127" s="3" t="s">
        <v>6</v>
      </c>
      <c r="D127" s="3" t="s">
        <v>16</v>
      </c>
      <c r="E127" s="14" t="s">
        <v>75</v>
      </c>
      <c r="F127" s="7">
        <f>IF(Tabla1[[#This Row],[ESTADOS]]=Tabla1[[#Headers],[CUMPLE]],1,0)</f>
        <v>0</v>
      </c>
      <c r="G127" s="7">
        <f>IF(Tabla1[[#This Row],[ESTADOS]]=Tabla1[[#Headers],[CUMPLE PARCIALMENTE]],1,0)</f>
        <v>0</v>
      </c>
      <c r="H127" s="7">
        <f>IF(Tabla1[[#This Row],[ESTADOS]]=Tabla1[[#Headers],[NO CUMPLE]],1,0)</f>
        <v>1</v>
      </c>
      <c r="I127" s="7">
        <f>IF(Tabla1[[#This Row],[ESTADOS]]=Tabla1[[#Headers],[NA]],1,0)</f>
        <v>0</v>
      </c>
      <c r="J127" s="20">
        <f>_xlfn.XLOOKUP(Tabla1[[#This Row],[ESTADOS]],Tabla3[ESTADO],Tabla3[CALIFICACIÓN],"No_estado",0,1)/25</f>
        <v>0</v>
      </c>
      <c r="K127" s="20">
        <f>_xlfn.XLOOKUP(Tabla1[[#This Row],[ESTADOS]],Tabla3[ESTADO],Tabla3[CALIFICACIÓN],"No_estado",0,1)/3</f>
        <v>0</v>
      </c>
      <c r="L127" s="3"/>
    </row>
    <row r="128" spans="1:12" ht="58" x14ac:dyDescent="0.35">
      <c r="A128" s="3" t="s">
        <v>38</v>
      </c>
      <c r="B128" s="2" t="str">
        <f>_xlfn.XLOOKUP(Tabla1[[#This Row],[ÁREAS]],Tabla2[ÁREAS],Tabla2[ABREVIATUTAS],"No_existe",0,1)</f>
        <v>OAPER</v>
      </c>
      <c r="C128" s="3" t="s">
        <v>6</v>
      </c>
      <c r="D128" s="3" t="s">
        <v>17</v>
      </c>
      <c r="E128" s="14" t="s">
        <v>75</v>
      </c>
      <c r="F128" s="7">
        <f>IF(Tabla1[[#This Row],[ESTADOS]]=Tabla1[[#Headers],[CUMPLE]],1,0)</f>
        <v>0</v>
      </c>
      <c r="G128" s="7">
        <f>IF(Tabla1[[#This Row],[ESTADOS]]=Tabla1[[#Headers],[CUMPLE PARCIALMENTE]],1,0)</f>
        <v>0</v>
      </c>
      <c r="H128" s="7">
        <f>IF(Tabla1[[#This Row],[ESTADOS]]=Tabla1[[#Headers],[NO CUMPLE]],1,0)</f>
        <v>1</v>
      </c>
      <c r="I128" s="7">
        <f>IF(Tabla1[[#This Row],[ESTADOS]]=Tabla1[[#Headers],[NA]],1,0)</f>
        <v>0</v>
      </c>
      <c r="J128" s="20">
        <f>_xlfn.XLOOKUP(Tabla1[[#This Row],[ESTADOS]],Tabla3[ESTADO],Tabla3[CALIFICACIÓN],"No_estado",0,1)/25</f>
        <v>0</v>
      </c>
      <c r="K128" s="20">
        <f>_xlfn.XLOOKUP(Tabla1[[#This Row],[ESTADOS]],Tabla3[ESTADO],Tabla3[CALIFICACIÓN],"No_estado",0,1)/3</f>
        <v>0</v>
      </c>
      <c r="L128" s="3"/>
    </row>
    <row r="129" spans="1:12" ht="43.5" x14ac:dyDescent="0.35">
      <c r="A129" s="3" t="s">
        <v>38</v>
      </c>
      <c r="B129" s="2" t="str">
        <f>_xlfn.XLOOKUP(Tabla1[[#This Row],[ÁREAS]],Tabla2[ÁREAS],Tabla2[ABREVIATUTAS],"No_existe",0,1)</f>
        <v>OAPER</v>
      </c>
      <c r="C129" s="3" t="s">
        <v>6</v>
      </c>
      <c r="D129" s="3" t="s">
        <v>18</v>
      </c>
      <c r="E129" s="14" t="s">
        <v>75</v>
      </c>
      <c r="F129" s="7">
        <f>IF(Tabla1[[#This Row],[ESTADOS]]=Tabla1[[#Headers],[CUMPLE]],1,0)</f>
        <v>0</v>
      </c>
      <c r="G129" s="7">
        <f>IF(Tabla1[[#This Row],[ESTADOS]]=Tabla1[[#Headers],[CUMPLE PARCIALMENTE]],1,0)</f>
        <v>0</v>
      </c>
      <c r="H129" s="7">
        <f>IF(Tabla1[[#This Row],[ESTADOS]]=Tabla1[[#Headers],[NO CUMPLE]],1,0)</f>
        <v>1</v>
      </c>
      <c r="I129" s="7">
        <f>IF(Tabla1[[#This Row],[ESTADOS]]=Tabla1[[#Headers],[NA]],1,0)</f>
        <v>0</v>
      </c>
      <c r="J129" s="20">
        <f>_xlfn.XLOOKUP(Tabla1[[#This Row],[ESTADOS]],Tabla3[ESTADO],Tabla3[CALIFICACIÓN],"No_estado",0,1)/25</f>
        <v>0</v>
      </c>
      <c r="K129" s="20">
        <f>_xlfn.XLOOKUP(Tabla1[[#This Row],[ESTADOS]],Tabla3[ESTADO],Tabla3[CALIFICACIÓN],"No_estado",0,1)/3</f>
        <v>0</v>
      </c>
      <c r="L129" s="3"/>
    </row>
    <row r="130" spans="1:12" ht="43.5" x14ac:dyDescent="0.35">
      <c r="A130" s="3" t="s">
        <v>38</v>
      </c>
      <c r="B130" s="2" t="str">
        <f>_xlfn.XLOOKUP(Tabla1[[#This Row],[ÁREAS]],Tabla2[ÁREAS],Tabla2[ABREVIATUTAS],"No_existe",0,1)</f>
        <v>OAPER</v>
      </c>
      <c r="C130" s="3" t="s">
        <v>7</v>
      </c>
      <c r="D130" s="3" t="s">
        <v>19</v>
      </c>
      <c r="E130" s="14" t="s">
        <v>75</v>
      </c>
      <c r="F130" s="7">
        <f>IF(Tabla1[[#This Row],[ESTADOS]]=Tabla1[[#Headers],[CUMPLE]],1,0)</f>
        <v>0</v>
      </c>
      <c r="G130" s="7">
        <f>IF(Tabla1[[#This Row],[ESTADOS]]=Tabla1[[#Headers],[CUMPLE PARCIALMENTE]],1,0)</f>
        <v>0</v>
      </c>
      <c r="H130" s="7">
        <f>IF(Tabla1[[#This Row],[ESTADOS]]=Tabla1[[#Headers],[NO CUMPLE]],1,0)</f>
        <v>1</v>
      </c>
      <c r="I130" s="7">
        <f>IF(Tabla1[[#This Row],[ESTADOS]]=Tabla1[[#Headers],[NA]],1,0)</f>
        <v>0</v>
      </c>
      <c r="J130" s="20">
        <f>_xlfn.XLOOKUP(Tabla1[[#This Row],[ESTADOS]],Tabla3[ESTADO],Tabla3[CALIFICACIÓN],"No_estado",0,1)/25</f>
        <v>0</v>
      </c>
      <c r="K130" s="20">
        <f>_xlfn.XLOOKUP(Tabla1[[#This Row],[ESTADOS]],Tabla3[ESTADO],Tabla3[CALIFICACIÓN],"No_estado",0,1)/5</f>
        <v>0</v>
      </c>
      <c r="L130" s="3"/>
    </row>
    <row r="131" spans="1:12" ht="43.5" x14ac:dyDescent="0.35">
      <c r="A131" s="3" t="s">
        <v>38</v>
      </c>
      <c r="B131" s="2" t="str">
        <f>_xlfn.XLOOKUP(Tabla1[[#This Row],[ÁREAS]],Tabla2[ÁREAS],Tabla2[ABREVIATUTAS],"No_existe",0,1)</f>
        <v>OAPER</v>
      </c>
      <c r="C131" s="3" t="s">
        <v>7</v>
      </c>
      <c r="D131" s="3" t="s">
        <v>20</v>
      </c>
      <c r="E131" s="14" t="s">
        <v>75</v>
      </c>
      <c r="F131" s="7">
        <f>IF(Tabla1[[#This Row],[ESTADOS]]=Tabla1[[#Headers],[CUMPLE]],1,0)</f>
        <v>0</v>
      </c>
      <c r="G131" s="7">
        <f>IF(Tabla1[[#This Row],[ESTADOS]]=Tabla1[[#Headers],[CUMPLE PARCIALMENTE]],1,0)</f>
        <v>0</v>
      </c>
      <c r="H131" s="7">
        <f>IF(Tabla1[[#This Row],[ESTADOS]]=Tabla1[[#Headers],[NO CUMPLE]],1,0)</f>
        <v>1</v>
      </c>
      <c r="I131" s="7">
        <f>IF(Tabla1[[#This Row],[ESTADOS]]=Tabla1[[#Headers],[NA]],1,0)</f>
        <v>0</v>
      </c>
      <c r="J131" s="20">
        <f>_xlfn.XLOOKUP(Tabla1[[#This Row],[ESTADOS]],Tabla3[ESTADO],Tabla3[CALIFICACIÓN],"No_estado",0,1)/25</f>
        <v>0</v>
      </c>
      <c r="K131" s="20">
        <f>_xlfn.XLOOKUP(Tabla1[[#This Row],[ESTADOS]],Tabla3[ESTADO],Tabla3[CALIFICACIÓN],"No_estado",0,1)/5</f>
        <v>0</v>
      </c>
      <c r="L131" s="3"/>
    </row>
    <row r="132" spans="1:12" ht="43.5" x14ac:dyDescent="0.35">
      <c r="A132" s="3" t="s">
        <v>38</v>
      </c>
      <c r="B132" s="2" t="str">
        <f>_xlfn.XLOOKUP(Tabla1[[#This Row],[ÁREAS]],Tabla2[ÁREAS],Tabla2[ABREVIATUTAS],"No_existe",0,1)</f>
        <v>OAPER</v>
      </c>
      <c r="C132" s="3" t="s">
        <v>7</v>
      </c>
      <c r="D132" s="3" t="s">
        <v>9</v>
      </c>
      <c r="E132" s="14" t="s">
        <v>75</v>
      </c>
      <c r="F132" s="7">
        <f>IF(Tabla1[[#This Row],[ESTADOS]]=Tabla1[[#Headers],[CUMPLE]],1,0)</f>
        <v>0</v>
      </c>
      <c r="G132" s="7">
        <f>IF(Tabla1[[#This Row],[ESTADOS]]=Tabla1[[#Headers],[CUMPLE PARCIALMENTE]],1,0)</f>
        <v>0</v>
      </c>
      <c r="H132" s="7">
        <f>IF(Tabla1[[#This Row],[ESTADOS]]=Tabla1[[#Headers],[NO CUMPLE]],1,0)</f>
        <v>1</v>
      </c>
      <c r="I132" s="7">
        <f>IF(Tabla1[[#This Row],[ESTADOS]]=Tabla1[[#Headers],[NA]],1,0)</f>
        <v>0</v>
      </c>
      <c r="J132" s="20">
        <f>_xlfn.XLOOKUP(Tabla1[[#This Row],[ESTADOS]],Tabla3[ESTADO],Tabla3[CALIFICACIÓN],"No_estado",0,1)/25</f>
        <v>0</v>
      </c>
      <c r="K132" s="20">
        <f>_xlfn.XLOOKUP(Tabla1[[#This Row],[ESTADOS]],Tabla3[ESTADO],Tabla3[CALIFICACIÓN],"No_estado",0,1)/5</f>
        <v>0</v>
      </c>
      <c r="L132" s="3"/>
    </row>
    <row r="133" spans="1:12" ht="43.5" x14ac:dyDescent="0.35">
      <c r="A133" s="3" t="s">
        <v>38</v>
      </c>
      <c r="B133" s="2" t="str">
        <f>_xlfn.XLOOKUP(Tabla1[[#This Row],[ÁREAS]],Tabla2[ÁREAS],Tabla2[ABREVIATUTAS],"No_existe",0,1)</f>
        <v>OAPER</v>
      </c>
      <c r="C133" s="3" t="s">
        <v>7</v>
      </c>
      <c r="D133" s="3" t="s">
        <v>8</v>
      </c>
      <c r="E133" s="14" t="s">
        <v>75</v>
      </c>
      <c r="F133" s="7">
        <f>IF(Tabla1[[#This Row],[ESTADOS]]=Tabla1[[#Headers],[CUMPLE]],1,0)</f>
        <v>0</v>
      </c>
      <c r="G133" s="7">
        <f>IF(Tabla1[[#This Row],[ESTADOS]]=Tabla1[[#Headers],[CUMPLE PARCIALMENTE]],1,0)</f>
        <v>0</v>
      </c>
      <c r="H133" s="7">
        <f>IF(Tabla1[[#This Row],[ESTADOS]]=Tabla1[[#Headers],[NO CUMPLE]],1,0)</f>
        <v>1</v>
      </c>
      <c r="I133" s="7">
        <f>IF(Tabla1[[#This Row],[ESTADOS]]=Tabla1[[#Headers],[NA]],1,0)</f>
        <v>0</v>
      </c>
      <c r="J133" s="20">
        <f>_xlfn.XLOOKUP(Tabla1[[#This Row],[ESTADOS]],Tabla3[ESTADO],Tabla3[CALIFICACIÓN],"No_estado",0,1)/25</f>
        <v>0</v>
      </c>
      <c r="K133" s="20">
        <f>_xlfn.XLOOKUP(Tabla1[[#This Row],[ESTADOS]],Tabla3[ESTADO],Tabla3[CALIFICACIÓN],"No_estado",0,1)/5</f>
        <v>0</v>
      </c>
      <c r="L133" s="3"/>
    </row>
    <row r="134" spans="1:12" ht="43.5" x14ac:dyDescent="0.35">
      <c r="A134" s="3" t="s">
        <v>38</v>
      </c>
      <c r="B134" s="2" t="str">
        <f>_xlfn.XLOOKUP(Tabla1[[#This Row],[ÁREAS]],Tabla2[ÁREAS],Tabla2[ABREVIATUTAS],"No_existe",0,1)</f>
        <v>OAPER</v>
      </c>
      <c r="C134" s="3" t="s">
        <v>7</v>
      </c>
      <c r="D134" s="3" t="s">
        <v>21</v>
      </c>
      <c r="E134" s="14" t="s">
        <v>75</v>
      </c>
      <c r="F134" s="7">
        <f>IF(Tabla1[[#This Row],[ESTADOS]]=Tabla1[[#Headers],[CUMPLE]],1,0)</f>
        <v>0</v>
      </c>
      <c r="G134" s="7">
        <f>IF(Tabla1[[#This Row],[ESTADOS]]=Tabla1[[#Headers],[CUMPLE PARCIALMENTE]],1,0)</f>
        <v>0</v>
      </c>
      <c r="H134" s="7">
        <f>IF(Tabla1[[#This Row],[ESTADOS]]=Tabla1[[#Headers],[NO CUMPLE]],1,0)</f>
        <v>1</v>
      </c>
      <c r="I134" s="7">
        <f>IF(Tabla1[[#This Row],[ESTADOS]]=Tabla1[[#Headers],[NA]],1,0)</f>
        <v>0</v>
      </c>
      <c r="J134" s="20">
        <f>_xlfn.XLOOKUP(Tabla1[[#This Row],[ESTADOS]],Tabla3[ESTADO],Tabla3[CALIFICACIÓN],"No_estado",0,1)/25</f>
        <v>0</v>
      </c>
      <c r="K134" s="20">
        <f>_xlfn.XLOOKUP(Tabla1[[#This Row],[ESTADOS]],Tabla3[ESTADO],Tabla3[CALIFICACIÓN],"No_estado",0,1)/5</f>
        <v>0</v>
      </c>
      <c r="L134" s="3"/>
    </row>
    <row r="135" spans="1:12" ht="43.5" x14ac:dyDescent="0.35">
      <c r="A135" s="3" t="s">
        <v>38</v>
      </c>
      <c r="B135" s="2" t="str">
        <f>_xlfn.XLOOKUP(Tabla1[[#This Row],[ÁREAS]],Tabla2[ÁREAS],Tabla2[ABREVIATUTAS],"No_existe",0,1)</f>
        <v>OAPER</v>
      </c>
      <c r="C135" s="3" t="s">
        <v>10</v>
      </c>
      <c r="D135" s="3" t="s">
        <v>22</v>
      </c>
      <c r="E135" s="14" t="s">
        <v>75</v>
      </c>
      <c r="F135" s="7">
        <f>IF(Tabla1[[#This Row],[ESTADOS]]=Tabla1[[#Headers],[CUMPLE]],1,0)</f>
        <v>0</v>
      </c>
      <c r="G135" s="7">
        <f>IF(Tabla1[[#This Row],[ESTADOS]]=Tabla1[[#Headers],[CUMPLE PARCIALMENTE]],1,0)</f>
        <v>0</v>
      </c>
      <c r="H135" s="7">
        <f>IF(Tabla1[[#This Row],[ESTADOS]]=Tabla1[[#Headers],[NO CUMPLE]],1,0)</f>
        <v>1</v>
      </c>
      <c r="I135" s="7">
        <f>IF(Tabla1[[#This Row],[ESTADOS]]=Tabla1[[#Headers],[NA]],1,0)</f>
        <v>0</v>
      </c>
      <c r="J135" s="20">
        <f>_xlfn.XLOOKUP(Tabla1[[#This Row],[ESTADOS]],Tabla3[ESTADO],Tabla3[CALIFICACIÓN],"No_estado",0,1)/25</f>
        <v>0</v>
      </c>
      <c r="K135" s="20">
        <f>_xlfn.XLOOKUP(Tabla1[[#This Row],[ESTADOS]],Tabla3[ESTADO],Tabla3[CALIFICACIÓN],"No_estado",0,1)/2</f>
        <v>0</v>
      </c>
      <c r="L135" s="3"/>
    </row>
    <row r="136" spans="1:12" ht="43.5" x14ac:dyDescent="0.35">
      <c r="A136" s="3" t="s">
        <v>38</v>
      </c>
      <c r="B136" s="2" t="str">
        <f>_xlfn.XLOOKUP(Tabla1[[#This Row],[ÁREAS]],Tabla2[ÁREAS],Tabla2[ABREVIATUTAS],"No_existe",0,1)</f>
        <v>OAPER</v>
      </c>
      <c r="C136" s="3" t="s">
        <v>10</v>
      </c>
      <c r="D136" s="3" t="s">
        <v>23</v>
      </c>
      <c r="E136" s="14" t="s">
        <v>75</v>
      </c>
      <c r="F136" s="7">
        <f>IF(Tabla1[[#This Row],[ESTADOS]]=Tabla1[[#Headers],[CUMPLE]],1,0)</f>
        <v>0</v>
      </c>
      <c r="G136" s="7">
        <f>IF(Tabla1[[#This Row],[ESTADOS]]=Tabla1[[#Headers],[CUMPLE PARCIALMENTE]],1,0)</f>
        <v>0</v>
      </c>
      <c r="H136" s="7">
        <f>IF(Tabla1[[#This Row],[ESTADOS]]=Tabla1[[#Headers],[NO CUMPLE]],1,0)</f>
        <v>1</v>
      </c>
      <c r="I136" s="7">
        <f>IF(Tabla1[[#This Row],[ESTADOS]]=Tabla1[[#Headers],[NA]],1,0)</f>
        <v>0</v>
      </c>
      <c r="J136" s="20">
        <f>_xlfn.XLOOKUP(Tabla1[[#This Row],[ESTADOS]],Tabla3[ESTADO],Tabla3[CALIFICACIÓN],"No_estado",0,1)/25</f>
        <v>0</v>
      </c>
      <c r="K136" s="20">
        <f>_xlfn.XLOOKUP(Tabla1[[#This Row],[ESTADOS]],Tabla3[ESTADO],Tabla3[CALIFICACIÓN],"No_estado",0,1)/2</f>
        <v>0</v>
      </c>
      <c r="L136" s="3"/>
    </row>
    <row r="137" spans="1:12" ht="43.5" x14ac:dyDescent="0.35">
      <c r="A137" s="3" t="s">
        <v>38</v>
      </c>
      <c r="B137" s="2" t="str">
        <f>_xlfn.XLOOKUP(Tabla1[[#This Row],[ÁREAS]],Tabla2[ÁREAS],Tabla2[ABREVIATUTAS],"No_existe",0,1)</f>
        <v>OAPER</v>
      </c>
      <c r="C137" s="3" t="s">
        <v>85</v>
      </c>
      <c r="D137" s="3" t="s">
        <v>86</v>
      </c>
      <c r="E137" s="14" t="s">
        <v>75</v>
      </c>
      <c r="F137" s="7">
        <f>IF(Tabla1[[#This Row],[ESTADOS]]=Tabla1[[#Headers],[CUMPLE]],1,0)</f>
        <v>0</v>
      </c>
      <c r="G137" s="7">
        <f>IF(Tabla1[[#This Row],[ESTADOS]]=Tabla1[[#Headers],[CUMPLE PARCIALMENTE]],1,0)</f>
        <v>0</v>
      </c>
      <c r="H137" s="7">
        <f>IF(Tabla1[[#This Row],[ESTADOS]]=Tabla1[[#Headers],[NO CUMPLE]],1,0)</f>
        <v>1</v>
      </c>
      <c r="I137" s="7">
        <f>IF(Tabla1[[#This Row],[ESTADOS]]=Tabla1[[#Headers],[NA]],1,0)</f>
        <v>0</v>
      </c>
      <c r="J137" s="20">
        <f>_xlfn.XLOOKUP(Tabla1[[#This Row],[ESTADOS]],Tabla3[ESTADO],Tabla3[CALIFICACIÓN],"No_estado",0,1)/25</f>
        <v>0</v>
      </c>
      <c r="K137" s="20">
        <f>_xlfn.XLOOKUP(Tabla1[[#This Row],[ESTADOS]],Tabla3[ESTADO],Tabla3[CALIFICACIÓN],"No_estado",0,1)/3</f>
        <v>0</v>
      </c>
      <c r="L137" s="3"/>
    </row>
    <row r="138" spans="1:12" ht="43.5" x14ac:dyDescent="0.35">
      <c r="A138" s="3" t="s">
        <v>38</v>
      </c>
      <c r="B138" s="2" t="str">
        <f>_xlfn.XLOOKUP(Tabla1[[#This Row],[ÁREAS]],Tabla2[ÁREAS],Tabla2[ABREVIATUTAS],"No_existe",0,1)</f>
        <v>OAPER</v>
      </c>
      <c r="C138" s="3" t="s">
        <v>85</v>
      </c>
      <c r="D138" s="3" t="s">
        <v>87</v>
      </c>
      <c r="E138" s="14" t="s">
        <v>74</v>
      </c>
      <c r="F138" s="7">
        <f>IF(Tabla1[[#This Row],[ESTADOS]]=Tabla1[[#Headers],[CUMPLE]],1,0)</f>
        <v>0</v>
      </c>
      <c r="G138" s="7">
        <f>IF(Tabla1[[#This Row],[ESTADOS]]=Tabla1[[#Headers],[CUMPLE PARCIALMENTE]],1,0)</f>
        <v>1</v>
      </c>
      <c r="H138" s="7">
        <f>IF(Tabla1[[#This Row],[ESTADOS]]=Tabla1[[#Headers],[NO CUMPLE]],1,0)</f>
        <v>0</v>
      </c>
      <c r="I138" s="7">
        <f>IF(Tabla1[[#This Row],[ESTADOS]]=Tabla1[[#Headers],[NA]],1,0)</f>
        <v>0</v>
      </c>
      <c r="J138" s="20">
        <f>_xlfn.XLOOKUP(Tabla1[[#This Row],[ESTADOS]],Tabla3[ESTADO],Tabla3[CALIFICACIÓN],"No_estado",0,1)/25</f>
        <v>0.02</v>
      </c>
      <c r="K138" s="20">
        <f>_xlfn.XLOOKUP(Tabla1[[#This Row],[ESTADOS]],Tabla3[ESTADO],Tabla3[CALIFICACIÓN],"No_estado",0,1)/3</f>
        <v>0.16666666666666666</v>
      </c>
      <c r="L138" s="3"/>
    </row>
    <row r="139" spans="1:12" ht="43.5" x14ac:dyDescent="0.35">
      <c r="A139" s="3" t="s">
        <v>38</v>
      </c>
      <c r="B139" s="2" t="str">
        <f>_xlfn.XLOOKUP(Tabla1[[#This Row],[ÁREAS]],Tabla2[ÁREAS],Tabla2[ABREVIATUTAS],"No_existe",0,1)</f>
        <v>OAPER</v>
      </c>
      <c r="C139" s="3" t="s">
        <v>85</v>
      </c>
      <c r="D139" s="3" t="s">
        <v>88</v>
      </c>
      <c r="E139" s="14" t="s">
        <v>73</v>
      </c>
      <c r="F139" s="7">
        <f>IF(Tabla1[[#This Row],[ESTADOS]]=Tabla1[[#Headers],[CUMPLE]],1,0)</f>
        <v>1</v>
      </c>
      <c r="G139" s="7">
        <f>IF(Tabla1[[#This Row],[ESTADOS]]=Tabla1[[#Headers],[CUMPLE PARCIALMENTE]],1,0)</f>
        <v>0</v>
      </c>
      <c r="H139" s="7">
        <f>IF(Tabla1[[#This Row],[ESTADOS]]=Tabla1[[#Headers],[NO CUMPLE]],1,0)</f>
        <v>0</v>
      </c>
      <c r="I139" s="7">
        <f>IF(Tabla1[[#This Row],[ESTADOS]]=Tabla1[[#Headers],[NA]],1,0)</f>
        <v>0</v>
      </c>
      <c r="J139" s="20">
        <f>_xlfn.XLOOKUP(Tabla1[[#This Row],[ESTADOS]],Tabla3[ESTADO],Tabla3[CALIFICACIÓN],"No_estado",0,1)/25</f>
        <v>0.04</v>
      </c>
      <c r="K139" s="20">
        <f>_xlfn.XLOOKUP(Tabla1[[#This Row],[ESTADOS]],Tabla3[ESTADO],Tabla3[CALIFICACIÓN],"No_estado",0,1)/3</f>
        <v>0.33333333333333331</v>
      </c>
      <c r="L139" s="3"/>
    </row>
    <row r="140" spans="1:12" ht="43.5" x14ac:dyDescent="0.35">
      <c r="A140" s="3" t="s">
        <v>38</v>
      </c>
      <c r="B140" s="2" t="str">
        <f>_xlfn.XLOOKUP(Tabla1[[#This Row],[ÁREAS]],Tabla2[ÁREAS],Tabla2[ABREVIATUTAS],"No_existe",0,1)</f>
        <v>OAPER</v>
      </c>
      <c r="C140" s="3" t="s">
        <v>90</v>
      </c>
      <c r="D140" s="3" t="s">
        <v>91</v>
      </c>
      <c r="E140" s="14" t="s">
        <v>74</v>
      </c>
      <c r="F140" s="7">
        <f>IF(Tabla1[[#This Row],[ESTADOS]]=Tabla1[[#Headers],[CUMPLE]],1,0)</f>
        <v>0</v>
      </c>
      <c r="G140" s="7">
        <f>IF(Tabla1[[#This Row],[ESTADOS]]=Tabla1[[#Headers],[CUMPLE PARCIALMENTE]],1,0)</f>
        <v>1</v>
      </c>
      <c r="H140" s="7">
        <f>IF(Tabla1[[#This Row],[ESTADOS]]=Tabla1[[#Headers],[NO CUMPLE]],1,0)</f>
        <v>0</v>
      </c>
      <c r="I140" s="7">
        <f>IF(Tabla1[[#This Row],[ESTADOS]]=Tabla1[[#Headers],[NA]],1,0)</f>
        <v>0</v>
      </c>
      <c r="J140" s="20">
        <f>_xlfn.XLOOKUP(Tabla1[[#This Row],[ESTADOS]],Tabla3[ESTADO],Tabla3[CALIFICACIÓN],"No_estado",0,1)/25</f>
        <v>0.02</v>
      </c>
      <c r="K140" s="20">
        <f>_xlfn.XLOOKUP(Tabla1[[#This Row],[ESTADOS]],Tabla3[ESTADO],Tabla3[CALIFICACIÓN],"No_estado",0,1)/2</f>
        <v>0.25</v>
      </c>
      <c r="L140" s="3"/>
    </row>
    <row r="141" spans="1:12" ht="43.5" x14ac:dyDescent="0.35">
      <c r="A141" s="3" t="s">
        <v>38</v>
      </c>
      <c r="B141" s="2" t="str">
        <f>_xlfn.XLOOKUP(Tabla1[[#This Row],[ÁREAS]],Tabla2[ÁREAS],Tabla2[ABREVIATUTAS],"No_existe",0,1)</f>
        <v>OAPER</v>
      </c>
      <c r="C141" s="3" t="s">
        <v>90</v>
      </c>
      <c r="D141" s="3" t="s">
        <v>92</v>
      </c>
      <c r="E141" s="14" t="s">
        <v>75</v>
      </c>
      <c r="F141" s="7">
        <f>IF(Tabla1[[#This Row],[ESTADOS]]=Tabla1[[#Headers],[CUMPLE]],1,0)</f>
        <v>0</v>
      </c>
      <c r="G141" s="7">
        <f>IF(Tabla1[[#This Row],[ESTADOS]]=Tabla1[[#Headers],[CUMPLE PARCIALMENTE]],1,0)</f>
        <v>0</v>
      </c>
      <c r="H141" s="7">
        <f>IF(Tabla1[[#This Row],[ESTADOS]]=Tabla1[[#Headers],[NO CUMPLE]],1,0)</f>
        <v>1</v>
      </c>
      <c r="I141" s="7">
        <f>IF(Tabla1[[#This Row],[ESTADOS]]=Tabla1[[#Headers],[NA]],1,0)</f>
        <v>0</v>
      </c>
      <c r="J141" s="20">
        <f>_xlfn.XLOOKUP(Tabla1[[#This Row],[ESTADOS]],Tabla3[ESTADO],Tabla3[CALIFICACIÓN],"No_estado",0,1)/25</f>
        <v>0</v>
      </c>
      <c r="K141" s="20">
        <f>_xlfn.XLOOKUP(Tabla1[[#This Row],[ESTADOS]],Tabla3[ESTADO],Tabla3[CALIFICACIÓN],"No_estado",0,1)/2</f>
        <v>0</v>
      </c>
      <c r="L141" s="3"/>
    </row>
    <row r="142" spans="1:12" ht="43.5" x14ac:dyDescent="0.35">
      <c r="A142" s="3" t="s">
        <v>38</v>
      </c>
      <c r="B142" s="2" t="str">
        <f>_xlfn.XLOOKUP(Tabla1[[#This Row],[ÁREAS]],Tabla2[ÁREAS],Tabla2[ABREVIATUTAS],"No_existe",0,1)</f>
        <v>OAPER</v>
      </c>
      <c r="C142" s="3" t="s">
        <v>11</v>
      </c>
      <c r="D142" s="3" t="s">
        <v>24</v>
      </c>
      <c r="E142" s="14" t="s">
        <v>73</v>
      </c>
      <c r="F142" s="7">
        <f>IF(Tabla1[[#This Row],[ESTADOS]]=Tabla1[[#Headers],[CUMPLE]],1,0)</f>
        <v>1</v>
      </c>
      <c r="G142" s="7">
        <f>IF(Tabla1[[#This Row],[ESTADOS]]=Tabla1[[#Headers],[CUMPLE PARCIALMENTE]],1,0)</f>
        <v>0</v>
      </c>
      <c r="H142" s="7">
        <f>IF(Tabla1[[#This Row],[ESTADOS]]=Tabla1[[#Headers],[NO CUMPLE]],1,0)</f>
        <v>0</v>
      </c>
      <c r="I142" s="7">
        <f>IF(Tabla1[[#This Row],[ESTADOS]]=Tabla1[[#Headers],[NA]],1,0)</f>
        <v>0</v>
      </c>
      <c r="J142" s="20">
        <f>_xlfn.XLOOKUP(Tabla1[[#This Row],[ESTADOS]],Tabla3[ESTADO],Tabla3[CALIFICACIÓN],"No_estado",0,1)/25</f>
        <v>0.04</v>
      </c>
      <c r="K142" s="20">
        <f>_xlfn.XLOOKUP(Tabla1[[#This Row],[ESTADOS]],Tabla3[ESTADO],Tabla3[CALIFICACIÓN],"No_estado",0,1)/2</f>
        <v>0.5</v>
      </c>
      <c r="L142" s="3"/>
    </row>
    <row r="143" spans="1:12" ht="58" x14ac:dyDescent="0.35">
      <c r="A143" s="3" t="s">
        <v>38</v>
      </c>
      <c r="B143" s="2" t="str">
        <f>_xlfn.XLOOKUP(Tabla1[[#This Row],[ÁREAS]],Tabla2[ÁREAS],Tabla2[ABREVIATUTAS],"No_existe",0,1)</f>
        <v>OAPER</v>
      </c>
      <c r="C143" s="3" t="s">
        <v>11</v>
      </c>
      <c r="D143" s="3" t="s">
        <v>84</v>
      </c>
      <c r="E143" s="14" t="s">
        <v>75</v>
      </c>
      <c r="F143" s="7">
        <f>IF(Tabla1[[#This Row],[ESTADOS]]=Tabla1[[#Headers],[CUMPLE]],1,0)</f>
        <v>0</v>
      </c>
      <c r="G143" s="7">
        <f>IF(Tabla1[[#This Row],[ESTADOS]]=Tabla1[[#Headers],[CUMPLE PARCIALMENTE]],1,0)</f>
        <v>0</v>
      </c>
      <c r="H143" s="7">
        <f>IF(Tabla1[[#This Row],[ESTADOS]]=Tabla1[[#Headers],[NO CUMPLE]],1,0)</f>
        <v>1</v>
      </c>
      <c r="I143" s="7">
        <f>IF(Tabla1[[#This Row],[ESTADOS]]=Tabla1[[#Headers],[NA]],1,0)</f>
        <v>0</v>
      </c>
      <c r="J143" s="20">
        <f>_xlfn.XLOOKUP(Tabla1[[#This Row],[ESTADOS]],Tabla3[ESTADO],Tabla3[CALIFICACIÓN],"No_estado",0,1)/25</f>
        <v>0</v>
      </c>
      <c r="K143" s="20">
        <f>_xlfn.XLOOKUP(Tabla1[[#This Row],[ESTADOS]],Tabla3[ESTADO],Tabla3[CALIFICACIÓN],"No_estado",0,1)/2</f>
        <v>0</v>
      </c>
      <c r="L143" s="3"/>
    </row>
    <row r="144" spans="1:12" ht="43.5" x14ac:dyDescent="0.35">
      <c r="A144" s="3" t="s">
        <v>38</v>
      </c>
      <c r="B144" s="2" t="str">
        <f>_xlfn.XLOOKUP(Tabla1[[#This Row],[ÁREAS]],Tabla2[ÁREAS],Tabla2[ABREVIATUTAS],"No_existe",0,1)</f>
        <v>OAPER</v>
      </c>
      <c r="C144" s="3" t="s">
        <v>12</v>
      </c>
      <c r="D144" s="3" t="s">
        <v>25</v>
      </c>
      <c r="E144" s="14" t="s">
        <v>75</v>
      </c>
      <c r="F144" s="7">
        <f>IF(Tabla1[[#This Row],[ESTADOS]]=Tabla1[[#Headers],[CUMPLE]],1,0)</f>
        <v>0</v>
      </c>
      <c r="G144" s="7">
        <f>IF(Tabla1[[#This Row],[ESTADOS]]=Tabla1[[#Headers],[CUMPLE PARCIALMENTE]],1,0)</f>
        <v>0</v>
      </c>
      <c r="H144" s="7">
        <f>IF(Tabla1[[#This Row],[ESTADOS]]=Tabla1[[#Headers],[NO CUMPLE]],1,0)</f>
        <v>1</v>
      </c>
      <c r="I144" s="7">
        <f>IF(Tabla1[[#This Row],[ESTADOS]]=Tabla1[[#Headers],[NA]],1,0)</f>
        <v>0</v>
      </c>
      <c r="J144" s="20">
        <f>_xlfn.XLOOKUP(Tabla1[[#This Row],[ESTADOS]],Tabla3[ESTADO],Tabla3[CALIFICACIÓN],"No_estado",0,1)/25</f>
        <v>0</v>
      </c>
      <c r="K144" s="20">
        <f>_xlfn.XLOOKUP(Tabla1[[#This Row],[ESTADOS]],Tabla3[ESTADO],Tabla3[CALIFICACIÓN],"No_estado",0,1)/2</f>
        <v>0</v>
      </c>
      <c r="L144" s="3"/>
    </row>
    <row r="145" spans="1:12" ht="43.5" x14ac:dyDescent="0.35">
      <c r="A145" s="3" t="s">
        <v>38</v>
      </c>
      <c r="B145" s="2" t="str">
        <f>_xlfn.XLOOKUP(Tabla1[[#This Row],[ÁREAS]],Tabla2[ÁREAS],Tabla2[ABREVIATUTAS],"No_existe",0,1)</f>
        <v>OAPER</v>
      </c>
      <c r="C145" s="3" t="s">
        <v>12</v>
      </c>
      <c r="D145" s="3" t="s">
        <v>26</v>
      </c>
      <c r="E145" s="14" t="s">
        <v>75</v>
      </c>
      <c r="F145" s="7">
        <f>IF(Tabla1[[#This Row],[ESTADOS]]=Tabla1[[#Headers],[CUMPLE]],1,0)</f>
        <v>0</v>
      </c>
      <c r="G145" s="7">
        <f>IF(Tabla1[[#This Row],[ESTADOS]]=Tabla1[[#Headers],[CUMPLE PARCIALMENTE]],1,0)</f>
        <v>0</v>
      </c>
      <c r="H145" s="7">
        <f>IF(Tabla1[[#This Row],[ESTADOS]]=Tabla1[[#Headers],[NO CUMPLE]],1,0)</f>
        <v>1</v>
      </c>
      <c r="I145" s="7">
        <f>IF(Tabla1[[#This Row],[ESTADOS]]=Tabla1[[#Headers],[NA]],1,0)</f>
        <v>0</v>
      </c>
      <c r="J145" s="20">
        <f>_xlfn.XLOOKUP(Tabla1[[#This Row],[ESTADOS]],Tabla3[ESTADO],Tabla3[CALIFICACIÓN],"No_estado",0,1)/25</f>
        <v>0</v>
      </c>
      <c r="K145" s="20">
        <f>_xlfn.XLOOKUP(Tabla1[[#This Row],[ESTADOS]],Tabla3[ESTADO],Tabla3[CALIFICACIÓN],"No_estado",0,1)/2</f>
        <v>0</v>
      </c>
      <c r="L145" s="3"/>
    </row>
    <row r="146" spans="1:12" ht="43.5" x14ac:dyDescent="0.35">
      <c r="A146" s="3" t="s">
        <v>38</v>
      </c>
      <c r="B146" s="2" t="str">
        <f>_xlfn.XLOOKUP(Tabla1[[#This Row],[ÁREAS]],Tabla2[ÁREAS],Tabla2[ABREVIATUTAS],"No_existe",0,1)</f>
        <v>OAPER</v>
      </c>
      <c r="C146" s="3" t="s">
        <v>13</v>
      </c>
      <c r="D146" s="3" t="s">
        <v>27</v>
      </c>
      <c r="E146" s="14" t="s">
        <v>75</v>
      </c>
      <c r="F146" s="7">
        <f>IF(Tabla1[[#This Row],[ESTADOS]]=Tabla1[[#Headers],[CUMPLE]],1,0)</f>
        <v>0</v>
      </c>
      <c r="G146" s="7">
        <f>IF(Tabla1[[#This Row],[ESTADOS]]=Tabla1[[#Headers],[CUMPLE PARCIALMENTE]],1,0)</f>
        <v>0</v>
      </c>
      <c r="H146" s="7">
        <f>IF(Tabla1[[#This Row],[ESTADOS]]=Tabla1[[#Headers],[NO CUMPLE]],1,0)</f>
        <v>1</v>
      </c>
      <c r="I146" s="7">
        <f>IF(Tabla1[[#This Row],[ESTADOS]]=Tabla1[[#Headers],[NA]],1,0)</f>
        <v>0</v>
      </c>
      <c r="J146" s="20">
        <f>_xlfn.XLOOKUP(Tabla1[[#This Row],[ESTADOS]],Tabla3[ESTADO],Tabla3[CALIFICACIÓN],"No_estado",0,1)/25</f>
        <v>0</v>
      </c>
      <c r="K146" s="20">
        <f>_xlfn.XLOOKUP(Tabla1[[#This Row],[ESTADOS]],Tabla3[ESTADO],Tabla3[CALIFICACIÓN],"No_estado",0,1)/4</f>
        <v>0</v>
      </c>
      <c r="L146" s="3"/>
    </row>
    <row r="147" spans="1:12" ht="43.5" x14ac:dyDescent="0.35">
      <c r="A147" s="3" t="s">
        <v>38</v>
      </c>
      <c r="B147" s="2" t="str">
        <f>_xlfn.XLOOKUP(Tabla1[[#This Row],[ÁREAS]],Tabla2[ÁREAS],Tabla2[ABREVIATUTAS],"No_existe",0,1)</f>
        <v>OAPER</v>
      </c>
      <c r="C147" s="3" t="s">
        <v>13</v>
      </c>
      <c r="D147" s="3" t="s">
        <v>28</v>
      </c>
      <c r="E147" s="14" t="s">
        <v>75</v>
      </c>
      <c r="F147" s="7">
        <f>IF(Tabla1[[#This Row],[ESTADOS]]=Tabla1[[#Headers],[CUMPLE]],1,0)</f>
        <v>0</v>
      </c>
      <c r="G147" s="7">
        <f>IF(Tabla1[[#This Row],[ESTADOS]]=Tabla1[[#Headers],[CUMPLE PARCIALMENTE]],1,0)</f>
        <v>0</v>
      </c>
      <c r="H147" s="7">
        <f>IF(Tabla1[[#This Row],[ESTADOS]]=Tabla1[[#Headers],[NO CUMPLE]],1,0)</f>
        <v>1</v>
      </c>
      <c r="I147" s="7">
        <f>IF(Tabla1[[#This Row],[ESTADOS]]=Tabla1[[#Headers],[NA]],1,0)</f>
        <v>0</v>
      </c>
      <c r="J147" s="20">
        <f>_xlfn.XLOOKUP(Tabla1[[#This Row],[ESTADOS]],Tabla3[ESTADO],Tabla3[CALIFICACIÓN],"No_estado",0,1)/25</f>
        <v>0</v>
      </c>
      <c r="K147" s="20">
        <f>_xlfn.XLOOKUP(Tabla1[[#This Row],[ESTADOS]],Tabla3[ESTADO],Tabla3[CALIFICACIÓN],"No_estado",0,1)/4</f>
        <v>0</v>
      </c>
      <c r="L147" s="3"/>
    </row>
    <row r="148" spans="1:12" ht="43.5" x14ac:dyDescent="0.35">
      <c r="A148" s="3" t="s">
        <v>38</v>
      </c>
      <c r="B148" s="2" t="str">
        <f>_xlfn.XLOOKUP(Tabla1[[#This Row],[ÁREAS]],Tabla2[ÁREAS],Tabla2[ABREVIATUTAS],"No_existe",0,1)</f>
        <v>OAPER</v>
      </c>
      <c r="C148" s="3" t="s">
        <v>13</v>
      </c>
      <c r="D148" s="3" t="s">
        <v>14</v>
      </c>
      <c r="E148" s="14" t="s">
        <v>75</v>
      </c>
      <c r="F148" s="7">
        <f>IF(Tabla1[[#This Row],[ESTADOS]]=Tabla1[[#Headers],[CUMPLE]],1,0)</f>
        <v>0</v>
      </c>
      <c r="G148" s="7">
        <f>IF(Tabla1[[#This Row],[ESTADOS]]=Tabla1[[#Headers],[CUMPLE PARCIALMENTE]],1,0)</f>
        <v>0</v>
      </c>
      <c r="H148" s="7">
        <f>IF(Tabla1[[#This Row],[ESTADOS]]=Tabla1[[#Headers],[NO CUMPLE]],1,0)</f>
        <v>1</v>
      </c>
      <c r="I148" s="7">
        <f>IF(Tabla1[[#This Row],[ESTADOS]]=Tabla1[[#Headers],[NA]],1,0)</f>
        <v>0</v>
      </c>
      <c r="J148" s="20">
        <f>_xlfn.XLOOKUP(Tabla1[[#This Row],[ESTADOS]],Tabla3[ESTADO],Tabla3[CALIFICACIÓN],"No_estado",0,1)/25</f>
        <v>0</v>
      </c>
      <c r="K148" s="20">
        <f>_xlfn.XLOOKUP(Tabla1[[#This Row],[ESTADOS]],Tabla3[ESTADO],Tabla3[CALIFICACIÓN],"No_estado",0,1)/4</f>
        <v>0</v>
      </c>
      <c r="L148" s="3"/>
    </row>
    <row r="149" spans="1:12" ht="43.5" x14ac:dyDescent="0.35">
      <c r="A149" s="3" t="s">
        <v>38</v>
      </c>
      <c r="B149" s="2" t="str">
        <f>_xlfn.XLOOKUP(Tabla1[[#This Row],[ÁREAS]],Tabla2[ÁREAS],Tabla2[ABREVIATUTAS],"No_existe",0,1)</f>
        <v>OAPER</v>
      </c>
      <c r="C149" s="3" t="s">
        <v>13</v>
      </c>
      <c r="D149" s="3" t="s">
        <v>29</v>
      </c>
      <c r="E149" s="14" t="s">
        <v>73</v>
      </c>
      <c r="F149" s="7">
        <f>IF(Tabla1[[#This Row],[ESTADOS]]=Tabla1[[#Headers],[CUMPLE]],1,0)</f>
        <v>1</v>
      </c>
      <c r="G149" s="7">
        <f>IF(Tabla1[[#This Row],[ESTADOS]]=Tabla1[[#Headers],[CUMPLE PARCIALMENTE]],1,0)</f>
        <v>0</v>
      </c>
      <c r="H149" s="7">
        <f>IF(Tabla1[[#This Row],[ESTADOS]]=Tabla1[[#Headers],[NO CUMPLE]],1,0)</f>
        <v>0</v>
      </c>
      <c r="I149" s="7">
        <f>IF(Tabla1[[#This Row],[ESTADOS]]=Tabla1[[#Headers],[NA]],1,0)</f>
        <v>0</v>
      </c>
      <c r="J149" s="20">
        <f>_xlfn.XLOOKUP(Tabla1[[#This Row],[ESTADOS]],Tabla3[ESTADO],Tabla3[CALIFICACIÓN],"No_estado",0,1)/25</f>
        <v>0.04</v>
      </c>
      <c r="K149" s="20">
        <f>_xlfn.XLOOKUP(Tabla1[[#This Row],[ESTADOS]],Tabla3[ESTADO],Tabla3[CALIFICACIÓN],"No_estado",0,1)/4</f>
        <v>0.25</v>
      </c>
      <c r="L149" s="3"/>
    </row>
    <row r="150" spans="1:12" ht="43.5" x14ac:dyDescent="0.35">
      <c r="A150" s="3" t="s">
        <v>38</v>
      </c>
      <c r="B150" s="2" t="str">
        <f>_xlfn.XLOOKUP(Tabla1[[#This Row],[ÁREAS]],Tabla2[ÁREAS],Tabla2[ABREVIATUTAS],"No_existe",0,1)</f>
        <v>OAPER</v>
      </c>
      <c r="C150" s="3" t="s">
        <v>15</v>
      </c>
      <c r="D150" s="3" t="s">
        <v>30</v>
      </c>
      <c r="E150" s="14" t="s">
        <v>73</v>
      </c>
      <c r="F150" s="7">
        <f>IF(Tabla1[[#This Row],[ESTADOS]]=Tabla1[[#Headers],[CUMPLE]],1,0)</f>
        <v>1</v>
      </c>
      <c r="G150" s="7">
        <f>IF(Tabla1[[#This Row],[ESTADOS]]=Tabla1[[#Headers],[CUMPLE PARCIALMENTE]],1,0)</f>
        <v>0</v>
      </c>
      <c r="H150" s="7">
        <f>IF(Tabla1[[#This Row],[ESTADOS]]=Tabla1[[#Headers],[NO CUMPLE]],1,0)</f>
        <v>0</v>
      </c>
      <c r="I150" s="7">
        <f>IF(Tabla1[[#This Row],[ESTADOS]]=Tabla1[[#Headers],[NA]],1,0)</f>
        <v>0</v>
      </c>
      <c r="J150" s="20">
        <f>_xlfn.XLOOKUP(Tabla1[[#This Row],[ESTADOS]],Tabla3[ESTADO],Tabla3[CALIFICACIÓN],"No_estado",0,1)/25</f>
        <v>0.04</v>
      </c>
      <c r="K150" s="20">
        <f>_xlfn.XLOOKUP(Tabla1[[#This Row],[ESTADOS]],Tabla3[ESTADO],Tabla3[CALIFICACIÓN],"No_estado",0,1)/2</f>
        <v>0.5</v>
      </c>
      <c r="L150" s="3"/>
    </row>
    <row r="151" spans="1:12" ht="43.5" x14ac:dyDescent="0.35">
      <c r="A151" s="3" t="s">
        <v>38</v>
      </c>
      <c r="B151" s="2" t="str">
        <f>_xlfn.XLOOKUP(Tabla1[[#This Row],[ÁREAS]],Tabla2[ÁREAS],Tabla2[ABREVIATUTAS],"No_existe",0,1)</f>
        <v>OAPER</v>
      </c>
      <c r="C151" s="3" t="s">
        <v>15</v>
      </c>
      <c r="D151" s="3" t="s">
        <v>31</v>
      </c>
      <c r="E151" s="14" t="s">
        <v>75</v>
      </c>
      <c r="F151" s="7">
        <f>IF(Tabla1[[#This Row],[ESTADOS]]=Tabla1[[#Headers],[CUMPLE]],1,0)</f>
        <v>0</v>
      </c>
      <c r="G151" s="7">
        <f>IF(Tabla1[[#This Row],[ESTADOS]]=Tabla1[[#Headers],[CUMPLE PARCIALMENTE]],1,0)</f>
        <v>0</v>
      </c>
      <c r="H151" s="7">
        <f>IF(Tabla1[[#This Row],[ESTADOS]]=Tabla1[[#Headers],[NO CUMPLE]],1,0)</f>
        <v>1</v>
      </c>
      <c r="I151" s="7">
        <f>IF(Tabla1[[#This Row],[ESTADOS]]=Tabla1[[#Headers],[NA]],1,0)</f>
        <v>0</v>
      </c>
      <c r="J151" s="20">
        <f>_xlfn.XLOOKUP(Tabla1[[#This Row],[ESTADOS]],Tabla3[ESTADO],Tabla3[CALIFICACIÓN],"No_estado",0,1)/25</f>
        <v>0</v>
      </c>
      <c r="K151" s="20">
        <f>_xlfn.XLOOKUP(Tabla1[[#This Row],[ESTADOS]],Tabla3[ESTADO],Tabla3[CALIFICACIÓN],"No_estado",0,1)/3</f>
        <v>0</v>
      </c>
      <c r="L151" s="3"/>
    </row>
    <row r="152" spans="1:12" ht="29" x14ac:dyDescent="0.35">
      <c r="A152" s="3" t="s">
        <v>39</v>
      </c>
      <c r="B152" s="2" t="str">
        <f>_xlfn.XLOOKUP(Tabla1[[#This Row],[ÁREAS]],Tabla2[ÁREAS],Tabla2[ABREVIATUTAS],"No_existe",0,1)</f>
        <v>SGCORP</v>
      </c>
      <c r="C152" s="3" t="s">
        <v>6</v>
      </c>
      <c r="D152" s="3" t="s">
        <v>16</v>
      </c>
      <c r="E152" s="14" t="s">
        <v>74</v>
      </c>
      <c r="F152" s="7">
        <f>IF(Tabla1[[#This Row],[ESTADOS]]=Tabla1[[#Headers],[CUMPLE]],1,0)</f>
        <v>0</v>
      </c>
      <c r="G152" s="7">
        <f>IF(Tabla1[[#This Row],[ESTADOS]]=Tabla1[[#Headers],[CUMPLE PARCIALMENTE]],1,0)</f>
        <v>1</v>
      </c>
      <c r="H152" s="7">
        <f>IF(Tabla1[[#This Row],[ESTADOS]]=Tabla1[[#Headers],[NO CUMPLE]],1,0)</f>
        <v>0</v>
      </c>
      <c r="I152" s="7">
        <f>IF(Tabla1[[#This Row],[ESTADOS]]=Tabla1[[#Headers],[NA]],1,0)</f>
        <v>0</v>
      </c>
      <c r="J152" s="20">
        <f>_xlfn.XLOOKUP(Tabla1[[#This Row],[ESTADOS]],Tabla3[ESTADO],Tabla3[CALIFICACIÓN],"No_estado",0,1)/25</f>
        <v>0.02</v>
      </c>
      <c r="K152" s="20">
        <f>_xlfn.XLOOKUP(Tabla1[[#This Row],[ESTADOS]],Tabla3[ESTADO],Tabla3[CALIFICACIÓN],"No_estado",0,1)/3</f>
        <v>0.16666666666666666</v>
      </c>
      <c r="L152" s="3"/>
    </row>
    <row r="153" spans="1:12" ht="58" x14ac:dyDescent="0.35">
      <c r="A153" s="3" t="s">
        <v>39</v>
      </c>
      <c r="B153" s="2" t="str">
        <f>_xlfn.XLOOKUP(Tabla1[[#This Row],[ÁREAS]],Tabla2[ÁREAS],Tabla2[ABREVIATUTAS],"No_existe",0,1)</f>
        <v>SGCORP</v>
      </c>
      <c r="C153" s="3" t="s">
        <v>6</v>
      </c>
      <c r="D153" s="3" t="s">
        <v>17</v>
      </c>
      <c r="E153" s="14" t="s">
        <v>73</v>
      </c>
      <c r="F153" s="7">
        <f>IF(Tabla1[[#This Row],[ESTADOS]]=Tabla1[[#Headers],[CUMPLE]],1,0)</f>
        <v>1</v>
      </c>
      <c r="G153" s="7">
        <f>IF(Tabla1[[#This Row],[ESTADOS]]=Tabla1[[#Headers],[CUMPLE PARCIALMENTE]],1,0)</f>
        <v>0</v>
      </c>
      <c r="H153" s="7">
        <f>IF(Tabla1[[#This Row],[ESTADOS]]=Tabla1[[#Headers],[NO CUMPLE]],1,0)</f>
        <v>0</v>
      </c>
      <c r="I153" s="7">
        <f>IF(Tabla1[[#This Row],[ESTADOS]]=Tabla1[[#Headers],[NA]],1,0)</f>
        <v>0</v>
      </c>
      <c r="J153" s="20">
        <f>_xlfn.XLOOKUP(Tabla1[[#This Row],[ESTADOS]],Tabla3[ESTADO],Tabla3[CALIFICACIÓN],"No_estado",0,1)/25</f>
        <v>0.04</v>
      </c>
      <c r="K153" s="20">
        <f>_xlfn.XLOOKUP(Tabla1[[#This Row],[ESTADOS]],Tabla3[ESTADO],Tabla3[CALIFICACIÓN],"No_estado",0,1)/3</f>
        <v>0.33333333333333331</v>
      </c>
      <c r="L153" s="3"/>
    </row>
    <row r="154" spans="1:12" ht="43.5" x14ac:dyDescent="0.35">
      <c r="A154" s="3" t="s">
        <v>39</v>
      </c>
      <c r="B154" s="2" t="str">
        <f>_xlfn.XLOOKUP(Tabla1[[#This Row],[ÁREAS]],Tabla2[ÁREAS],Tabla2[ABREVIATUTAS],"No_existe",0,1)</f>
        <v>SGCORP</v>
      </c>
      <c r="C154" s="3" t="s">
        <v>6</v>
      </c>
      <c r="D154" s="3" t="s">
        <v>18</v>
      </c>
      <c r="E154" s="14" t="s">
        <v>75</v>
      </c>
      <c r="F154" s="7">
        <f>IF(Tabla1[[#This Row],[ESTADOS]]=Tabla1[[#Headers],[CUMPLE]],1,0)</f>
        <v>0</v>
      </c>
      <c r="G154" s="7">
        <f>IF(Tabla1[[#This Row],[ESTADOS]]=Tabla1[[#Headers],[CUMPLE PARCIALMENTE]],1,0)</f>
        <v>0</v>
      </c>
      <c r="H154" s="7">
        <f>IF(Tabla1[[#This Row],[ESTADOS]]=Tabla1[[#Headers],[NO CUMPLE]],1,0)</f>
        <v>1</v>
      </c>
      <c r="I154" s="7">
        <f>IF(Tabla1[[#This Row],[ESTADOS]]=Tabla1[[#Headers],[NA]],1,0)</f>
        <v>0</v>
      </c>
      <c r="J154" s="20">
        <f>_xlfn.XLOOKUP(Tabla1[[#This Row],[ESTADOS]],Tabla3[ESTADO],Tabla3[CALIFICACIÓN],"No_estado",0,1)/25</f>
        <v>0</v>
      </c>
      <c r="K154" s="20">
        <f>_xlfn.XLOOKUP(Tabla1[[#This Row],[ESTADOS]],Tabla3[ESTADO],Tabla3[CALIFICACIÓN],"No_estado",0,1)/3</f>
        <v>0</v>
      </c>
      <c r="L154" s="3"/>
    </row>
    <row r="155" spans="1:12" ht="43.5" x14ac:dyDescent="0.35">
      <c r="A155" s="3" t="s">
        <v>39</v>
      </c>
      <c r="B155" s="2" t="str">
        <f>_xlfn.XLOOKUP(Tabla1[[#This Row],[ÁREAS]],Tabla2[ÁREAS],Tabla2[ABREVIATUTAS],"No_existe",0,1)</f>
        <v>SGCORP</v>
      </c>
      <c r="C155" s="3" t="s">
        <v>7</v>
      </c>
      <c r="D155" s="3" t="s">
        <v>19</v>
      </c>
      <c r="E155" s="14" t="s">
        <v>75</v>
      </c>
      <c r="F155" s="7">
        <f>IF(Tabla1[[#This Row],[ESTADOS]]=Tabla1[[#Headers],[CUMPLE]],1,0)</f>
        <v>0</v>
      </c>
      <c r="G155" s="7">
        <f>IF(Tabla1[[#This Row],[ESTADOS]]=Tabla1[[#Headers],[CUMPLE PARCIALMENTE]],1,0)</f>
        <v>0</v>
      </c>
      <c r="H155" s="7">
        <f>IF(Tabla1[[#This Row],[ESTADOS]]=Tabla1[[#Headers],[NO CUMPLE]],1,0)</f>
        <v>1</v>
      </c>
      <c r="I155" s="7">
        <f>IF(Tabla1[[#This Row],[ESTADOS]]=Tabla1[[#Headers],[NA]],1,0)</f>
        <v>0</v>
      </c>
      <c r="J155" s="20">
        <f>_xlfn.XLOOKUP(Tabla1[[#This Row],[ESTADOS]],Tabla3[ESTADO],Tabla3[CALIFICACIÓN],"No_estado",0,1)/25</f>
        <v>0</v>
      </c>
      <c r="K155" s="20">
        <f>_xlfn.XLOOKUP(Tabla1[[#This Row],[ESTADOS]],Tabla3[ESTADO],Tabla3[CALIFICACIÓN],"No_estado",0,1)/5</f>
        <v>0</v>
      </c>
      <c r="L155" s="3"/>
    </row>
    <row r="156" spans="1:12" ht="29" x14ac:dyDescent="0.35">
      <c r="A156" s="3" t="s">
        <v>39</v>
      </c>
      <c r="B156" s="2" t="str">
        <f>_xlfn.XLOOKUP(Tabla1[[#This Row],[ÁREAS]],Tabla2[ÁREAS],Tabla2[ABREVIATUTAS],"No_existe",0,1)</f>
        <v>SGCORP</v>
      </c>
      <c r="C156" s="3" t="s">
        <v>7</v>
      </c>
      <c r="D156" s="3" t="s">
        <v>20</v>
      </c>
      <c r="E156" s="14" t="s">
        <v>75</v>
      </c>
      <c r="F156" s="7">
        <f>IF(Tabla1[[#This Row],[ESTADOS]]=Tabla1[[#Headers],[CUMPLE]],1,0)</f>
        <v>0</v>
      </c>
      <c r="G156" s="7">
        <f>IF(Tabla1[[#This Row],[ESTADOS]]=Tabla1[[#Headers],[CUMPLE PARCIALMENTE]],1,0)</f>
        <v>0</v>
      </c>
      <c r="H156" s="7">
        <f>IF(Tabla1[[#This Row],[ESTADOS]]=Tabla1[[#Headers],[NO CUMPLE]],1,0)</f>
        <v>1</v>
      </c>
      <c r="I156" s="7">
        <f>IF(Tabla1[[#This Row],[ESTADOS]]=Tabla1[[#Headers],[NA]],1,0)</f>
        <v>0</v>
      </c>
      <c r="J156" s="20">
        <f>_xlfn.XLOOKUP(Tabla1[[#This Row],[ESTADOS]],Tabla3[ESTADO],Tabla3[CALIFICACIÓN],"No_estado",0,1)/25</f>
        <v>0</v>
      </c>
      <c r="K156" s="20">
        <f>_xlfn.XLOOKUP(Tabla1[[#This Row],[ESTADOS]],Tabla3[ESTADO],Tabla3[CALIFICACIÓN],"No_estado",0,1)/5</f>
        <v>0</v>
      </c>
      <c r="L156" s="3"/>
    </row>
    <row r="157" spans="1:12" ht="29" x14ac:dyDescent="0.35">
      <c r="A157" s="3" t="s">
        <v>39</v>
      </c>
      <c r="B157" s="2" t="str">
        <f>_xlfn.XLOOKUP(Tabla1[[#This Row],[ÁREAS]],Tabla2[ÁREAS],Tabla2[ABREVIATUTAS],"No_existe",0,1)</f>
        <v>SGCORP</v>
      </c>
      <c r="C157" s="3" t="s">
        <v>7</v>
      </c>
      <c r="D157" s="3" t="s">
        <v>9</v>
      </c>
      <c r="E157" s="14" t="s">
        <v>75</v>
      </c>
      <c r="F157" s="7">
        <f>IF(Tabla1[[#This Row],[ESTADOS]]=Tabla1[[#Headers],[CUMPLE]],1,0)</f>
        <v>0</v>
      </c>
      <c r="G157" s="7">
        <f>IF(Tabla1[[#This Row],[ESTADOS]]=Tabla1[[#Headers],[CUMPLE PARCIALMENTE]],1,0)</f>
        <v>0</v>
      </c>
      <c r="H157" s="7">
        <f>IF(Tabla1[[#This Row],[ESTADOS]]=Tabla1[[#Headers],[NO CUMPLE]],1,0)</f>
        <v>1</v>
      </c>
      <c r="I157" s="7">
        <f>IF(Tabla1[[#This Row],[ESTADOS]]=Tabla1[[#Headers],[NA]],1,0)</f>
        <v>0</v>
      </c>
      <c r="J157" s="20">
        <f>_xlfn.XLOOKUP(Tabla1[[#This Row],[ESTADOS]],Tabla3[ESTADO],Tabla3[CALIFICACIÓN],"No_estado",0,1)/25</f>
        <v>0</v>
      </c>
      <c r="K157" s="20">
        <f>_xlfn.XLOOKUP(Tabla1[[#This Row],[ESTADOS]],Tabla3[ESTADO],Tabla3[CALIFICACIÓN],"No_estado",0,1)/5</f>
        <v>0</v>
      </c>
      <c r="L157" s="3"/>
    </row>
    <row r="158" spans="1:12" ht="29" x14ac:dyDescent="0.35">
      <c r="A158" s="3" t="s">
        <v>39</v>
      </c>
      <c r="B158" s="2" t="str">
        <f>_xlfn.XLOOKUP(Tabla1[[#This Row],[ÁREAS]],Tabla2[ÁREAS],Tabla2[ABREVIATUTAS],"No_existe",0,1)</f>
        <v>SGCORP</v>
      </c>
      <c r="C158" s="3" t="s">
        <v>7</v>
      </c>
      <c r="D158" s="3" t="s">
        <v>8</v>
      </c>
      <c r="E158" s="14" t="s">
        <v>75</v>
      </c>
      <c r="F158" s="7">
        <f>IF(Tabla1[[#This Row],[ESTADOS]]=Tabla1[[#Headers],[CUMPLE]],1,0)</f>
        <v>0</v>
      </c>
      <c r="G158" s="7">
        <f>IF(Tabla1[[#This Row],[ESTADOS]]=Tabla1[[#Headers],[CUMPLE PARCIALMENTE]],1,0)</f>
        <v>0</v>
      </c>
      <c r="H158" s="7">
        <f>IF(Tabla1[[#This Row],[ESTADOS]]=Tabla1[[#Headers],[NO CUMPLE]],1,0)</f>
        <v>1</v>
      </c>
      <c r="I158" s="7">
        <f>IF(Tabla1[[#This Row],[ESTADOS]]=Tabla1[[#Headers],[NA]],1,0)</f>
        <v>0</v>
      </c>
      <c r="J158" s="20">
        <f>_xlfn.XLOOKUP(Tabla1[[#This Row],[ESTADOS]],Tabla3[ESTADO],Tabla3[CALIFICACIÓN],"No_estado",0,1)/25</f>
        <v>0</v>
      </c>
      <c r="K158" s="20">
        <f>_xlfn.XLOOKUP(Tabla1[[#This Row],[ESTADOS]],Tabla3[ESTADO],Tabla3[CALIFICACIÓN],"No_estado",0,1)/5</f>
        <v>0</v>
      </c>
      <c r="L158" s="3"/>
    </row>
    <row r="159" spans="1:12" ht="29" x14ac:dyDescent="0.35">
      <c r="A159" s="3" t="s">
        <v>39</v>
      </c>
      <c r="B159" s="2" t="str">
        <f>_xlfn.XLOOKUP(Tabla1[[#This Row],[ÁREAS]],Tabla2[ÁREAS],Tabla2[ABREVIATUTAS],"No_existe",0,1)</f>
        <v>SGCORP</v>
      </c>
      <c r="C159" s="3" t="s">
        <v>7</v>
      </c>
      <c r="D159" s="3" t="s">
        <v>21</v>
      </c>
      <c r="E159" s="14" t="s">
        <v>75</v>
      </c>
      <c r="F159" s="7">
        <f>IF(Tabla1[[#This Row],[ESTADOS]]=Tabla1[[#Headers],[CUMPLE]],1,0)</f>
        <v>0</v>
      </c>
      <c r="G159" s="7">
        <f>IF(Tabla1[[#This Row],[ESTADOS]]=Tabla1[[#Headers],[CUMPLE PARCIALMENTE]],1,0)</f>
        <v>0</v>
      </c>
      <c r="H159" s="7">
        <f>IF(Tabla1[[#This Row],[ESTADOS]]=Tabla1[[#Headers],[NO CUMPLE]],1,0)</f>
        <v>1</v>
      </c>
      <c r="I159" s="7">
        <f>IF(Tabla1[[#This Row],[ESTADOS]]=Tabla1[[#Headers],[NA]],1,0)</f>
        <v>0</v>
      </c>
      <c r="J159" s="20">
        <f>_xlfn.XLOOKUP(Tabla1[[#This Row],[ESTADOS]],Tabla3[ESTADO],Tabla3[CALIFICACIÓN],"No_estado",0,1)/25</f>
        <v>0</v>
      </c>
      <c r="K159" s="20">
        <f>_xlfn.XLOOKUP(Tabla1[[#This Row],[ESTADOS]],Tabla3[ESTADO],Tabla3[CALIFICACIÓN],"No_estado",0,1)/5</f>
        <v>0</v>
      </c>
      <c r="L159" s="3"/>
    </row>
    <row r="160" spans="1:12" ht="29" x14ac:dyDescent="0.35">
      <c r="A160" s="3" t="s">
        <v>39</v>
      </c>
      <c r="B160" s="2" t="str">
        <f>_xlfn.XLOOKUP(Tabla1[[#This Row],[ÁREAS]],Tabla2[ÁREAS],Tabla2[ABREVIATUTAS],"No_existe",0,1)</f>
        <v>SGCORP</v>
      </c>
      <c r="C160" s="3" t="s">
        <v>10</v>
      </c>
      <c r="D160" s="3" t="s">
        <v>22</v>
      </c>
      <c r="E160" s="14" t="s">
        <v>75</v>
      </c>
      <c r="F160" s="7">
        <f>IF(Tabla1[[#This Row],[ESTADOS]]=Tabla1[[#Headers],[CUMPLE]],1,0)</f>
        <v>0</v>
      </c>
      <c r="G160" s="7">
        <f>IF(Tabla1[[#This Row],[ESTADOS]]=Tabla1[[#Headers],[CUMPLE PARCIALMENTE]],1,0)</f>
        <v>0</v>
      </c>
      <c r="H160" s="7">
        <f>IF(Tabla1[[#This Row],[ESTADOS]]=Tabla1[[#Headers],[NO CUMPLE]],1,0)</f>
        <v>1</v>
      </c>
      <c r="I160" s="7">
        <f>IF(Tabla1[[#This Row],[ESTADOS]]=Tabla1[[#Headers],[NA]],1,0)</f>
        <v>0</v>
      </c>
      <c r="J160" s="20">
        <f>_xlfn.XLOOKUP(Tabla1[[#This Row],[ESTADOS]],Tabla3[ESTADO],Tabla3[CALIFICACIÓN],"No_estado",0,1)/25</f>
        <v>0</v>
      </c>
      <c r="K160" s="20">
        <f>_xlfn.XLOOKUP(Tabla1[[#This Row],[ESTADOS]],Tabla3[ESTADO],Tabla3[CALIFICACIÓN],"No_estado",0,1)/2</f>
        <v>0</v>
      </c>
      <c r="L160" s="3"/>
    </row>
    <row r="161" spans="1:12" ht="29" x14ac:dyDescent="0.35">
      <c r="A161" s="3" t="s">
        <v>39</v>
      </c>
      <c r="B161" s="2" t="str">
        <f>_xlfn.XLOOKUP(Tabla1[[#This Row],[ÁREAS]],Tabla2[ÁREAS],Tabla2[ABREVIATUTAS],"No_existe",0,1)</f>
        <v>SGCORP</v>
      </c>
      <c r="C161" s="3" t="s">
        <v>10</v>
      </c>
      <c r="D161" s="3" t="s">
        <v>23</v>
      </c>
      <c r="E161" s="14" t="s">
        <v>75</v>
      </c>
      <c r="F161" s="7">
        <f>IF(Tabla1[[#This Row],[ESTADOS]]=Tabla1[[#Headers],[CUMPLE]],1,0)</f>
        <v>0</v>
      </c>
      <c r="G161" s="7">
        <f>IF(Tabla1[[#This Row],[ESTADOS]]=Tabla1[[#Headers],[CUMPLE PARCIALMENTE]],1,0)</f>
        <v>0</v>
      </c>
      <c r="H161" s="7">
        <f>IF(Tabla1[[#This Row],[ESTADOS]]=Tabla1[[#Headers],[NO CUMPLE]],1,0)</f>
        <v>1</v>
      </c>
      <c r="I161" s="7">
        <f>IF(Tabla1[[#This Row],[ESTADOS]]=Tabla1[[#Headers],[NA]],1,0)</f>
        <v>0</v>
      </c>
      <c r="J161" s="20">
        <f>_xlfn.XLOOKUP(Tabla1[[#This Row],[ESTADOS]],Tabla3[ESTADO],Tabla3[CALIFICACIÓN],"No_estado",0,1)/25</f>
        <v>0</v>
      </c>
      <c r="K161" s="20">
        <f>_xlfn.XLOOKUP(Tabla1[[#This Row],[ESTADOS]],Tabla3[ESTADO],Tabla3[CALIFICACIÓN],"No_estado",0,1)/2</f>
        <v>0</v>
      </c>
      <c r="L161" s="3"/>
    </row>
    <row r="162" spans="1:12" ht="29" x14ac:dyDescent="0.35">
      <c r="A162" s="3" t="s">
        <v>39</v>
      </c>
      <c r="B162" s="2" t="str">
        <f>_xlfn.XLOOKUP(Tabla1[[#This Row],[ÁREAS]],Tabla2[ÁREAS],Tabla2[ABREVIATUTAS],"No_existe",0,1)</f>
        <v>SGCORP</v>
      </c>
      <c r="C162" s="3" t="s">
        <v>85</v>
      </c>
      <c r="D162" s="3" t="s">
        <v>86</v>
      </c>
      <c r="E162" s="14" t="s">
        <v>75</v>
      </c>
      <c r="F162" s="7">
        <f>IF(Tabla1[[#This Row],[ESTADOS]]=Tabla1[[#Headers],[CUMPLE]],1,0)</f>
        <v>0</v>
      </c>
      <c r="G162" s="7">
        <f>IF(Tabla1[[#This Row],[ESTADOS]]=Tabla1[[#Headers],[CUMPLE PARCIALMENTE]],1,0)</f>
        <v>0</v>
      </c>
      <c r="H162" s="7">
        <f>IF(Tabla1[[#This Row],[ESTADOS]]=Tabla1[[#Headers],[NO CUMPLE]],1,0)</f>
        <v>1</v>
      </c>
      <c r="I162" s="7">
        <f>IF(Tabla1[[#This Row],[ESTADOS]]=Tabla1[[#Headers],[NA]],1,0)</f>
        <v>0</v>
      </c>
      <c r="J162" s="20">
        <f>_xlfn.XLOOKUP(Tabla1[[#This Row],[ESTADOS]],Tabla3[ESTADO],Tabla3[CALIFICACIÓN],"No_estado",0,1)/25</f>
        <v>0</v>
      </c>
      <c r="K162" s="20">
        <f>_xlfn.XLOOKUP(Tabla1[[#This Row],[ESTADOS]],Tabla3[ESTADO],Tabla3[CALIFICACIÓN],"No_estado",0,1)/3</f>
        <v>0</v>
      </c>
      <c r="L162" s="3"/>
    </row>
    <row r="163" spans="1:12" ht="43.5" x14ac:dyDescent="0.35">
      <c r="A163" s="3" t="s">
        <v>39</v>
      </c>
      <c r="B163" s="2" t="str">
        <f>_xlfn.XLOOKUP(Tabla1[[#This Row],[ÁREAS]],Tabla2[ÁREAS],Tabla2[ABREVIATUTAS],"No_existe",0,1)</f>
        <v>SGCORP</v>
      </c>
      <c r="C163" s="3" t="s">
        <v>85</v>
      </c>
      <c r="D163" s="3" t="s">
        <v>87</v>
      </c>
      <c r="E163" s="14" t="s">
        <v>75</v>
      </c>
      <c r="F163" s="7">
        <f>IF(Tabla1[[#This Row],[ESTADOS]]=Tabla1[[#Headers],[CUMPLE]],1,0)</f>
        <v>0</v>
      </c>
      <c r="G163" s="7">
        <f>IF(Tabla1[[#This Row],[ESTADOS]]=Tabla1[[#Headers],[CUMPLE PARCIALMENTE]],1,0)</f>
        <v>0</v>
      </c>
      <c r="H163" s="7">
        <f>IF(Tabla1[[#This Row],[ESTADOS]]=Tabla1[[#Headers],[NO CUMPLE]],1,0)</f>
        <v>1</v>
      </c>
      <c r="I163" s="7">
        <f>IF(Tabla1[[#This Row],[ESTADOS]]=Tabla1[[#Headers],[NA]],1,0)</f>
        <v>0</v>
      </c>
      <c r="J163" s="20">
        <f>_xlfn.XLOOKUP(Tabla1[[#This Row],[ESTADOS]],Tabla3[ESTADO],Tabla3[CALIFICACIÓN],"No_estado",0,1)/25</f>
        <v>0</v>
      </c>
      <c r="K163" s="20">
        <f>_xlfn.XLOOKUP(Tabla1[[#This Row],[ESTADOS]],Tabla3[ESTADO],Tabla3[CALIFICACIÓN],"No_estado",0,1)/3</f>
        <v>0</v>
      </c>
      <c r="L163" s="3"/>
    </row>
    <row r="164" spans="1:12" ht="29" x14ac:dyDescent="0.35">
      <c r="A164" s="3" t="s">
        <v>39</v>
      </c>
      <c r="B164" s="2" t="str">
        <f>_xlfn.XLOOKUP(Tabla1[[#This Row],[ÁREAS]],Tabla2[ÁREAS],Tabla2[ABREVIATUTAS],"No_existe",0,1)</f>
        <v>SGCORP</v>
      </c>
      <c r="C164" s="3" t="s">
        <v>85</v>
      </c>
      <c r="D164" s="3" t="s">
        <v>88</v>
      </c>
      <c r="E164" s="14" t="s">
        <v>74</v>
      </c>
      <c r="F164" s="7">
        <f>IF(Tabla1[[#This Row],[ESTADOS]]=Tabla1[[#Headers],[CUMPLE]],1,0)</f>
        <v>0</v>
      </c>
      <c r="G164" s="7">
        <f>IF(Tabla1[[#This Row],[ESTADOS]]=Tabla1[[#Headers],[CUMPLE PARCIALMENTE]],1,0)</f>
        <v>1</v>
      </c>
      <c r="H164" s="7">
        <f>IF(Tabla1[[#This Row],[ESTADOS]]=Tabla1[[#Headers],[NO CUMPLE]],1,0)</f>
        <v>0</v>
      </c>
      <c r="I164" s="7">
        <f>IF(Tabla1[[#This Row],[ESTADOS]]=Tabla1[[#Headers],[NA]],1,0)</f>
        <v>0</v>
      </c>
      <c r="J164" s="20">
        <f>_xlfn.XLOOKUP(Tabla1[[#This Row],[ESTADOS]],Tabla3[ESTADO],Tabla3[CALIFICACIÓN],"No_estado",0,1)/25</f>
        <v>0.02</v>
      </c>
      <c r="K164" s="20">
        <f>_xlfn.XLOOKUP(Tabla1[[#This Row],[ESTADOS]],Tabla3[ESTADO],Tabla3[CALIFICACIÓN],"No_estado",0,1)/3</f>
        <v>0.16666666666666666</v>
      </c>
      <c r="L164" s="3"/>
    </row>
    <row r="165" spans="1:12" ht="29" x14ac:dyDescent="0.35">
      <c r="A165" s="3" t="s">
        <v>39</v>
      </c>
      <c r="B165" s="2" t="str">
        <f>_xlfn.XLOOKUP(Tabla1[[#This Row],[ÁREAS]],Tabla2[ÁREAS],Tabla2[ABREVIATUTAS],"No_existe",0,1)</f>
        <v>SGCORP</v>
      </c>
      <c r="C165" s="3" t="s">
        <v>90</v>
      </c>
      <c r="D165" s="3" t="s">
        <v>91</v>
      </c>
      <c r="E165" s="14" t="s">
        <v>74</v>
      </c>
      <c r="F165" s="7">
        <f>IF(Tabla1[[#This Row],[ESTADOS]]=Tabla1[[#Headers],[CUMPLE]],1,0)</f>
        <v>0</v>
      </c>
      <c r="G165" s="7">
        <f>IF(Tabla1[[#This Row],[ESTADOS]]=Tabla1[[#Headers],[CUMPLE PARCIALMENTE]],1,0)</f>
        <v>1</v>
      </c>
      <c r="H165" s="7">
        <f>IF(Tabla1[[#This Row],[ESTADOS]]=Tabla1[[#Headers],[NO CUMPLE]],1,0)</f>
        <v>0</v>
      </c>
      <c r="I165" s="7">
        <f>IF(Tabla1[[#This Row],[ESTADOS]]=Tabla1[[#Headers],[NA]],1,0)</f>
        <v>0</v>
      </c>
      <c r="J165" s="20">
        <f>_xlfn.XLOOKUP(Tabla1[[#This Row],[ESTADOS]],Tabla3[ESTADO],Tabla3[CALIFICACIÓN],"No_estado",0,1)/25</f>
        <v>0.02</v>
      </c>
      <c r="K165" s="20">
        <f>_xlfn.XLOOKUP(Tabla1[[#This Row],[ESTADOS]],Tabla3[ESTADO],Tabla3[CALIFICACIÓN],"No_estado",0,1)/2</f>
        <v>0.25</v>
      </c>
      <c r="L165" s="3"/>
    </row>
    <row r="166" spans="1:12" ht="29" x14ac:dyDescent="0.35">
      <c r="A166" s="3" t="s">
        <v>39</v>
      </c>
      <c r="B166" s="2" t="str">
        <f>_xlfn.XLOOKUP(Tabla1[[#This Row],[ÁREAS]],Tabla2[ÁREAS],Tabla2[ABREVIATUTAS],"No_existe",0,1)</f>
        <v>SGCORP</v>
      </c>
      <c r="C166" s="3" t="s">
        <v>90</v>
      </c>
      <c r="D166" s="3" t="s">
        <v>92</v>
      </c>
      <c r="E166" s="14" t="s">
        <v>75</v>
      </c>
      <c r="F166" s="7">
        <f>IF(Tabla1[[#This Row],[ESTADOS]]=Tabla1[[#Headers],[CUMPLE]],1,0)</f>
        <v>0</v>
      </c>
      <c r="G166" s="7">
        <f>IF(Tabla1[[#This Row],[ESTADOS]]=Tabla1[[#Headers],[CUMPLE PARCIALMENTE]],1,0)</f>
        <v>0</v>
      </c>
      <c r="H166" s="7">
        <f>IF(Tabla1[[#This Row],[ESTADOS]]=Tabla1[[#Headers],[NO CUMPLE]],1,0)</f>
        <v>1</v>
      </c>
      <c r="I166" s="7">
        <f>IF(Tabla1[[#This Row],[ESTADOS]]=Tabla1[[#Headers],[NA]],1,0)</f>
        <v>0</v>
      </c>
      <c r="J166" s="20">
        <f>_xlfn.XLOOKUP(Tabla1[[#This Row],[ESTADOS]],Tabla3[ESTADO],Tabla3[CALIFICACIÓN],"No_estado",0,1)/25</f>
        <v>0</v>
      </c>
      <c r="K166" s="20">
        <f>_xlfn.XLOOKUP(Tabla1[[#This Row],[ESTADOS]],Tabla3[ESTADO],Tabla3[CALIFICACIÓN],"No_estado",0,1)/2</f>
        <v>0</v>
      </c>
      <c r="L166" s="3"/>
    </row>
    <row r="167" spans="1:12" ht="29" x14ac:dyDescent="0.35">
      <c r="A167" s="3" t="s">
        <v>39</v>
      </c>
      <c r="B167" s="2" t="str">
        <f>_xlfn.XLOOKUP(Tabla1[[#This Row],[ÁREAS]],Tabla2[ÁREAS],Tabla2[ABREVIATUTAS],"No_existe",0,1)</f>
        <v>SGCORP</v>
      </c>
      <c r="C167" s="3" t="s">
        <v>11</v>
      </c>
      <c r="D167" s="3" t="s">
        <v>24</v>
      </c>
      <c r="E167" s="14" t="s">
        <v>73</v>
      </c>
      <c r="F167" s="7">
        <f>IF(Tabla1[[#This Row],[ESTADOS]]=Tabla1[[#Headers],[CUMPLE]],1,0)</f>
        <v>1</v>
      </c>
      <c r="G167" s="7">
        <f>IF(Tabla1[[#This Row],[ESTADOS]]=Tabla1[[#Headers],[CUMPLE PARCIALMENTE]],1,0)</f>
        <v>0</v>
      </c>
      <c r="H167" s="7">
        <f>IF(Tabla1[[#This Row],[ESTADOS]]=Tabla1[[#Headers],[NO CUMPLE]],1,0)</f>
        <v>0</v>
      </c>
      <c r="I167" s="7">
        <f>IF(Tabla1[[#This Row],[ESTADOS]]=Tabla1[[#Headers],[NA]],1,0)</f>
        <v>0</v>
      </c>
      <c r="J167" s="20">
        <f>_xlfn.XLOOKUP(Tabla1[[#This Row],[ESTADOS]],Tabla3[ESTADO],Tabla3[CALIFICACIÓN],"No_estado",0,1)/25</f>
        <v>0.04</v>
      </c>
      <c r="K167" s="20">
        <f>_xlfn.XLOOKUP(Tabla1[[#This Row],[ESTADOS]],Tabla3[ESTADO],Tabla3[CALIFICACIÓN],"No_estado",0,1)/2</f>
        <v>0.5</v>
      </c>
      <c r="L167" s="3"/>
    </row>
    <row r="168" spans="1:12" ht="58" x14ac:dyDescent="0.35">
      <c r="A168" s="3" t="s">
        <v>39</v>
      </c>
      <c r="B168" s="2" t="str">
        <f>_xlfn.XLOOKUP(Tabla1[[#This Row],[ÁREAS]],Tabla2[ÁREAS],Tabla2[ABREVIATUTAS],"No_existe",0,1)</f>
        <v>SGCORP</v>
      </c>
      <c r="C168" s="3" t="s">
        <v>11</v>
      </c>
      <c r="D168" s="3" t="s">
        <v>84</v>
      </c>
      <c r="E168" s="14" t="s">
        <v>73</v>
      </c>
      <c r="F168" s="7">
        <f>IF(Tabla1[[#This Row],[ESTADOS]]=Tabla1[[#Headers],[CUMPLE]],1,0)</f>
        <v>1</v>
      </c>
      <c r="G168" s="7">
        <f>IF(Tabla1[[#This Row],[ESTADOS]]=Tabla1[[#Headers],[CUMPLE PARCIALMENTE]],1,0)</f>
        <v>0</v>
      </c>
      <c r="H168" s="7">
        <f>IF(Tabla1[[#This Row],[ESTADOS]]=Tabla1[[#Headers],[NO CUMPLE]],1,0)</f>
        <v>0</v>
      </c>
      <c r="I168" s="7">
        <f>IF(Tabla1[[#This Row],[ESTADOS]]=Tabla1[[#Headers],[NA]],1,0)</f>
        <v>0</v>
      </c>
      <c r="J168" s="20">
        <f>_xlfn.XLOOKUP(Tabla1[[#This Row],[ESTADOS]],Tabla3[ESTADO],Tabla3[CALIFICACIÓN],"No_estado",0,1)/25</f>
        <v>0.04</v>
      </c>
      <c r="K168" s="20">
        <f>_xlfn.XLOOKUP(Tabla1[[#This Row],[ESTADOS]],Tabla3[ESTADO],Tabla3[CALIFICACIÓN],"No_estado",0,1)/2</f>
        <v>0.5</v>
      </c>
      <c r="L168" s="3"/>
    </row>
    <row r="169" spans="1:12" ht="29" x14ac:dyDescent="0.35">
      <c r="A169" s="3" t="s">
        <v>39</v>
      </c>
      <c r="B169" s="2" t="str">
        <f>_xlfn.XLOOKUP(Tabla1[[#This Row],[ÁREAS]],Tabla2[ÁREAS],Tabla2[ABREVIATUTAS],"No_existe",0,1)</f>
        <v>SGCORP</v>
      </c>
      <c r="C169" s="3" t="s">
        <v>12</v>
      </c>
      <c r="D169" s="3" t="s">
        <v>25</v>
      </c>
      <c r="E169" s="14" t="s">
        <v>75</v>
      </c>
      <c r="F169" s="7">
        <f>IF(Tabla1[[#This Row],[ESTADOS]]=Tabla1[[#Headers],[CUMPLE]],1,0)</f>
        <v>0</v>
      </c>
      <c r="G169" s="7">
        <f>IF(Tabla1[[#This Row],[ESTADOS]]=Tabla1[[#Headers],[CUMPLE PARCIALMENTE]],1,0)</f>
        <v>0</v>
      </c>
      <c r="H169" s="7">
        <f>IF(Tabla1[[#This Row],[ESTADOS]]=Tabla1[[#Headers],[NO CUMPLE]],1,0)</f>
        <v>1</v>
      </c>
      <c r="I169" s="7">
        <f>IF(Tabla1[[#This Row],[ESTADOS]]=Tabla1[[#Headers],[NA]],1,0)</f>
        <v>0</v>
      </c>
      <c r="J169" s="20">
        <f>_xlfn.XLOOKUP(Tabla1[[#This Row],[ESTADOS]],Tabla3[ESTADO],Tabla3[CALIFICACIÓN],"No_estado",0,1)/25</f>
        <v>0</v>
      </c>
      <c r="K169" s="20">
        <f>_xlfn.XLOOKUP(Tabla1[[#This Row],[ESTADOS]],Tabla3[ESTADO],Tabla3[CALIFICACIÓN],"No_estado",0,1)/2</f>
        <v>0</v>
      </c>
      <c r="L169" s="3"/>
    </row>
    <row r="170" spans="1:12" ht="29" x14ac:dyDescent="0.35">
      <c r="A170" s="3" t="s">
        <v>39</v>
      </c>
      <c r="B170" s="2" t="str">
        <f>_xlfn.XLOOKUP(Tabla1[[#This Row],[ÁREAS]],Tabla2[ÁREAS],Tabla2[ABREVIATUTAS],"No_existe",0,1)</f>
        <v>SGCORP</v>
      </c>
      <c r="C170" s="3" t="s">
        <v>12</v>
      </c>
      <c r="D170" s="3" t="s">
        <v>26</v>
      </c>
      <c r="E170" s="14" t="s">
        <v>74</v>
      </c>
      <c r="F170" s="7">
        <f>IF(Tabla1[[#This Row],[ESTADOS]]=Tabla1[[#Headers],[CUMPLE]],1,0)</f>
        <v>0</v>
      </c>
      <c r="G170" s="7">
        <f>IF(Tabla1[[#This Row],[ESTADOS]]=Tabla1[[#Headers],[CUMPLE PARCIALMENTE]],1,0)</f>
        <v>1</v>
      </c>
      <c r="H170" s="7">
        <f>IF(Tabla1[[#This Row],[ESTADOS]]=Tabla1[[#Headers],[NO CUMPLE]],1,0)</f>
        <v>0</v>
      </c>
      <c r="I170" s="7">
        <f>IF(Tabla1[[#This Row],[ESTADOS]]=Tabla1[[#Headers],[NA]],1,0)</f>
        <v>0</v>
      </c>
      <c r="J170" s="20">
        <f>_xlfn.XLOOKUP(Tabla1[[#This Row],[ESTADOS]],Tabla3[ESTADO],Tabla3[CALIFICACIÓN],"No_estado",0,1)/25</f>
        <v>0.02</v>
      </c>
      <c r="K170" s="20">
        <f>_xlfn.XLOOKUP(Tabla1[[#This Row],[ESTADOS]],Tabla3[ESTADO],Tabla3[CALIFICACIÓN],"No_estado",0,1)/2</f>
        <v>0.25</v>
      </c>
      <c r="L170" s="3"/>
    </row>
    <row r="171" spans="1:12" ht="29" x14ac:dyDescent="0.35">
      <c r="A171" s="3" t="s">
        <v>39</v>
      </c>
      <c r="B171" s="2" t="str">
        <f>_xlfn.XLOOKUP(Tabla1[[#This Row],[ÁREAS]],Tabla2[ÁREAS],Tabla2[ABREVIATUTAS],"No_existe",0,1)</f>
        <v>SGCORP</v>
      </c>
      <c r="C171" s="3" t="s">
        <v>13</v>
      </c>
      <c r="D171" s="3" t="s">
        <v>27</v>
      </c>
      <c r="E171" s="14" t="s">
        <v>73</v>
      </c>
      <c r="F171" s="7">
        <f>IF(Tabla1[[#This Row],[ESTADOS]]=Tabla1[[#Headers],[CUMPLE]],1,0)</f>
        <v>1</v>
      </c>
      <c r="G171" s="7">
        <f>IF(Tabla1[[#This Row],[ESTADOS]]=Tabla1[[#Headers],[CUMPLE PARCIALMENTE]],1,0)</f>
        <v>0</v>
      </c>
      <c r="H171" s="7">
        <f>IF(Tabla1[[#This Row],[ESTADOS]]=Tabla1[[#Headers],[NO CUMPLE]],1,0)</f>
        <v>0</v>
      </c>
      <c r="I171" s="7">
        <f>IF(Tabla1[[#This Row],[ESTADOS]]=Tabla1[[#Headers],[NA]],1,0)</f>
        <v>0</v>
      </c>
      <c r="J171" s="20">
        <f>_xlfn.XLOOKUP(Tabla1[[#This Row],[ESTADOS]],Tabla3[ESTADO],Tabla3[CALIFICACIÓN],"No_estado",0,1)/25</f>
        <v>0.04</v>
      </c>
      <c r="K171" s="20">
        <f>_xlfn.XLOOKUP(Tabla1[[#This Row],[ESTADOS]],Tabla3[ESTADO],Tabla3[CALIFICACIÓN],"No_estado",0,1)/4</f>
        <v>0.25</v>
      </c>
      <c r="L171" s="3"/>
    </row>
    <row r="172" spans="1:12" ht="29" x14ac:dyDescent="0.35">
      <c r="A172" s="3" t="s">
        <v>39</v>
      </c>
      <c r="B172" s="2" t="str">
        <f>_xlfn.XLOOKUP(Tabla1[[#This Row],[ÁREAS]],Tabla2[ÁREAS],Tabla2[ABREVIATUTAS],"No_existe",0,1)</f>
        <v>SGCORP</v>
      </c>
      <c r="C172" s="3" t="s">
        <v>13</v>
      </c>
      <c r="D172" s="3" t="s">
        <v>28</v>
      </c>
      <c r="E172" s="14" t="s">
        <v>73</v>
      </c>
      <c r="F172" s="7">
        <f>IF(Tabla1[[#This Row],[ESTADOS]]=Tabla1[[#Headers],[CUMPLE]],1,0)</f>
        <v>1</v>
      </c>
      <c r="G172" s="7">
        <f>IF(Tabla1[[#This Row],[ESTADOS]]=Tabla1[[#Headers],[CUMPLE PARCIALMENTE]],1,0)</f>
        <v>0</v>
      </c>
      <c r="H172" s="7">
        <f>IF(Tabla1[[#This Row],[ESTADOS]]=Tabla1[[#Headers],[NO CUMPLE]],1,0)</f>
        <v>0</v>
      </c>
      <c r="I172" s="7">
        <f>IF(Tabla1[[#This Row],[ESTADOS]]=Tabla1[[#Headers],[NA]],1,0)</f>
        <v>0</v>
      </c>
      <c r="J172" s="20">
        <f>_xlfn.XLOOKUP(Tabla1[[#This Row],[ESTADOS]],Tabla3[ESTADO],Tabla3[CALIFICACIÓN],"No_estado",0,1)/25</f>
        <v>0.04</v>
      </c>
      <c r="K172" s="20">
        <f>_xlfn.XLOOKUP(Tabla1[[#This Row],[ESTADOS]],Tabla3[ESTADO],Tabla3[CALIFICACIÓN],"No_estado",0,1)/4</f>
        <v>0.25</v>
      </c>
      <c r="L172" s="3"/>
    </row>
    <row r="173" spans="1:12" ht="29" x14ac:dyDescent="0.35">
      <c r="A173" s="3" t="s">
        <v>39</v>
      </c>
      <c r="B173" s="2" t="str">
        <f>_xlfn.XLOOKUP(Tabla1[[#This Row],[ÁREAS]],Tabla2[ÁREAS],Tabla2[ABREVIATUTAS],"No_existe",0,1)</f>
        <v>SGCORP</v>
      </c>
      <c r="C173" s="3" t="s">
        <v>13</v>
      </c>
      <c r="D173" s="3" t="s">
        <v>14</v>
      </c>
      <c r="E173" s="14" t="s">
        <v>75</v>
      </c>
      <c r="F173" s="7">
        <f>IF(Tabla1[[#This Row],[ESTADOS]]=Tabla1[[#Headers],[CUMPLE]],1,0)</f>
        <v>0</v>
      </c>
      <c r="G173" s="7">
        <f>IF(Tabla1[[#This Row],[ESTADOS]]=Tabla1[[#Headers],[CUMPLE PARCIALMENTE]],1,0)</f>
        <v>0</v>
      </c>
      <c r="H173" s="7">
        <f>IF(Tabla1[[#This Row],[ESTADOS]]=Tabla1[[#Headers],[NO CUMPLE]],1,0)</f>
        <v>1</v>
      </c>
      <c r="I173" s="7">
        <f>IF(Tabla1[[#This Row],[ESTADOS]]=Tabla1[[#Headers],[NA]],1,0)</f>
        <v>0</v>
      </c>
      <c r="J173" s="20">
        <f>_xlfn.XLOOKUP(Tabla1[[#This Row],[ESTADOS]],Tabla3[ESTADO],Tabla3[CALIFICACIÓN],"No_estado",0,1)/25</f>
        <v>0</v>
      </c>
      <c r="K173" s="20">
        <f>_xlfn.XLOOKUP(Tabla1[[#This Row],[ESTADOS]],Tabla3[ESTADO],Tabla3[CALIFICACIÓN],"No_estado",0,1)/4</f>
        <v>0</v>
      </c>
      <c r="L173" s="3"/>
    </row>
    <row r="174" spans="1:12" ht="29" x14ac:dyDescent="0.35">
      <c r="A174" s="3" t="s">
        <v>39</v>
      </c>
      <c r="B174" s="2" t="str">
        <f>_xlfn.XLOOKUP(Tabla1[[#This Row],[ÁREAS]],Tabla2[ÁREAS],Tabla2[ABREVIATUTAS],"No_existe",0,1)</f>
        <v>SGCORP</v>
      </c>
      <c r="C174" s="3" t="s">
        <v>13</v>
      </c>
      <c r="D174" s="3" t="s">
        <v>29</v>
      </c>
      <c r="E174" s="14" t="s">
        <v>74</v>
      </c>
      <c r="F174" s="7">
        <f>IF(Tabla1[[#This Row],[ESTADOS]]=Tabla1[[#Headers],[CUMPLE]],1,0)</f>
        <v>0</v>
      </c>
      <c r="G174" s="7">
        <f>IF(Tabla1[[#This Row],[ESTADOS]]=Tabla1[[#Headers],[CUMPLE PARCIALMENTE]],1,0)</f>
        <v>1</v>
      </c>
      <c r="H174" s="7">
        <f>IF(Tabla1[[#This Row],[ESTADOS]]=Tabla1[[#Headers],[NO CUMPLE]],1,0)</f>
        <v>0</v>
      </c>
      <c r="I174" s="7">
        <f>IF(Tabla1[[#This Row],[ESTADOS]]=Tabla1[[#Headers],[NA]],1,0)</f>
        <v>0</v>
      </c>
      <c r="J174" s="20">
        <f>_xlfn.XLOOKUP(Tabla1[[#This Row],[ESTADOS]],Tabla3[ESTADO],Tabla3[CALIFICACIÓN],"No_estado",0,1)/25</f>
        <v>0.02</v>
      </c>
      <c r="K174" s="20">
        <f>_xlfn.XLOOKUP(Tabla1[[#This Row],[ESTADOS]],Tabla3[ESTADO],Tabla3[CALIFICACIÓN],"No_estado",0,1)/4</f>
        <v>0.125</v>
      </c>
      <c r="L174" s="3"/>
    </row>
    <row r="175" spans="1:12" ht="29" x14ac:dyDescent="0.35">
      <c r="A175" s="3" t="s">
        <v>39</v>
      </c>
      <c r="B175" s="2" t="str">
        <f>_xlfn.XLOOKUP(Tabla1[[#This Row],[ÁREAS]],Tabla2[ÁREAS],Tabla2[ABREVIATUTAS],"No_existe",0,1)</f>
        <v>SGCORP</v>
      </c>
      <c r="C175" s="3" t="s">
        <v>15</v>
      </c>
      <c r="D175" s="3" t="s">
        <v>30</v>
      </c>
      <c r="E175" s="14" t="s">
        <v>73</v>
      </c>
      <c r="F175" s="7">
        <f>IF(Tabla1[[#This Row],[ESTADOS]]=Tabla1[[#Headers],[CUMPLE]],1,0)</f>
        <v>1</v>
      </c>
      <c r="G175" s="7">
        <f>IF(Tabla1[[#This Row],[ESTADOS]]=Tabla1[[#Headers],[CUMPLE PARCIALMENTE]],1,0)</f>
        <v>0</v>
      </c>
      <c r="H175" s="7">
        <f>IF(Tabla1[[#This Row],[ESTADOS]]=Tabla1[[#Headers],[NO CUMPLE]],1,0)</f>
        <v>0</v>
      </c>
      <c r="I175" s="7">
        <f>IF(Tabla1[[#This Row],[ESTADOS]]=Tabla1[[#Headers],[NA]],1,0)</f>
        <v>0</v>
      </c>
      <c r="J175" s="20">
        <f>_xlfn.XLOOKUP(Tabla1[[#This Row],[ESTADOS]],Tabla3[ESTADO],Tabla3[CALIFICACIÓN],"No_estado",0,1)/25</f>
        <v>0.04</v>
      </c>
      <c r="K175" s="20">
        <f>_xlfn.XLOOKUP(Tabla1[[#This Row],[ESTADOS]],Tabla3[ESTADO],Tabla3[CALIFICACIÓN],"No_estado",0,1)/2</f>
        <v>0.5</v>
      </c>
      <c r="L175" s="3"/>
    </row>
    <row r="176" spans="1:12" ht="29" x14ac:dyDescent="0.35">
      <c r="A176" s="3" t="s">
        <v>39</v>
      </c>
      <c r="B176" s="2" t="str">
        <f>_xlfn.XLOOKUP(Tabla1[[#This Row],[ÁREAS]],Tabla2[ÁREAS],Tabla2[ABREVIATUTAS],"No_existe",0,1)</f>
        <v>SGCORP</v>
      </c>
      <c r="C176" s="3" t="s">
        <v>15</v>
      </c>
      <c r="D176" s="3" t="s">
        <v>31</v>
      </c>
      <c r="E176" s="14" t="s">
        <v>75</v>
      </c>
      <c r="F176" s="7">
        <f>IF(Tabla1[[#This Row],[ESTADOS]]=Tabla1[[#Headers],[CUMPLE]],1,0)</f>
        <v>0</v>
      </c>
      <c r="G176" s="7">
        <f>IF(Tabla1[[#This Row],[ESTADOS]]=Tabla1[[#Headers],[CUMPLE PARCIALMENTE]],1,0)</f>
        <v>0</v>
      </c>
      <c r="H176" s="7">
        <f>IF(Tabla1[[#This Row],[ESTADOS]]=Tabla1[[#Headers],[NO CUMPLE]],1,0)</f>
        <v>1</v>
      </c>
      <c r="I176" s="7">
        <f>IF(Tabla1[[#This Row],[ESTADOS]]=Tabla1[[#Headers],[NA]],1,0)</f>
        <v>0</v>
      </c>
      <c r="J176" s="20">
        <f>_xlfn.XLOOKUP(Tabla1[[#This Row],[ESTADOS]],Tabla3[ESTADO],Tabla3[CALIFICACIÓN],"No_estado",0,1)/25</f>
        <v>0</v>
      </c>
      <c r="K176" s="20">
        <f>_xlfn.XLOOKUP(Tabla1[[#This Row],[ESTADOS]],Tabla3[ESTADO],Tabla3[CALIFICACIÓN],"No_estado",0,1)/3</f>
        <v>0</v>
      </c>
      <c r="L176" s="3"/>
    </row>
    <row r="177" spans="1:12" ht="29" x14ac:dyDescent="0.35">
      <c r="A177" s="3" t="s">
        <v>40</v>
      </c>
      <c r="B177" s="2" t="str">
        <f>_xlfn.XLOOKUP(Tabla1[[#This Row],[ÁREAS]],Tabla2[ÁREAS],Tabla2[ABREVIATUTAS],"No_existe",0,1)</f>
        <v>DCH</v>
      </c>
      <c r="C177" s="3" t="s">
        <v>6</v>
      </c>
      <c r="D177" s="3" t="s">
        <v>16</v>
      </c>
      <c r="E177" s="14" t="s">
        <v>75</v>
      </c>
      <c r="F177" s="7">
        <f>IF(Tabla1[[#This Row],[ESTADOS]]=Tabla1[[#Headers],[CUMPLE]],1,0)</f>
        <v>0</v>
      </c>
      <c r="G177" s="7">
        <f>IF(Tabla1[[#This Row],[ESTADOS]]=Tabla1[[#Headers],[CUMPLE PARCIALMENTE]],1,0)</f>
        <v>0</v>
      </c>
      <c r="H177" s="7">
        <f>IF(Tabla1[[#This Row],[ESTADOS]]=Tabla1[[#Headers],[NO CUMPLE]],1,0)</f>
        <v>1</v>
      </c>
      <c r="I177" s="7">
        <f>IF(Tabla1[[#This Row],[ESTADOS]]=Tabla1[[#Headers],[NA]],1,0)</f>
        <v>0</v>
      </c>
      <c r="J177" s="20">
        <f>_xlfn.XLOOKUP(Tabla1[[#This Row],[ESTADOS]],Tabla3[ESTADO],Tabla3[CALIFICACIÓN],"No_estado",0,1)/25</f>
        <v>0</v>
      </c>
      <c r="K177" s="20">
        <f>_xlfn.XLOOKUP(Tabla1[[#This Row],[ESTADOS]],Tabla3[ESTADO],Tabla3[CALIFICACIÓN],"No_estado",0,1)/3</f>
        <v>0</v>
      </c>
      <c r="L177" s="3"/>
    </row>
    <row r="178" spans="1:12" ht="58" x14ac:dyDescent="0.35">
      <c r="A178" s="3" t="s">
        <v>40</v>
      </c>
      <c r="B178" s="2" t="str">
        <f>_xlfn.XLOOKUP(Tabla1[[#This Row],[ÁREAS]],Tabla2[ÁREAS],Tabla2[ABREVIATUTAS],"No_existe",0,1)</f>
        <v>DCH</v>
      </c>
      <c r="C178" s="3" t="s">
        <v>6</v>
      </c>
      <c r="D178" s="3" t="s">
        <v>17</v>
      </c>
      <c r="E178" s="14" t="s">
        <v>75</v>
      </c>
      <c r="F178" s="7">
        <f>IF(Tabla1[[#This Row],[ESTADOS]]=Tabla1[[#Headers],[CUMPLE]],1,0)</f>
        <v>0</v>
      </c>
      <c r="G178" s="7">
        <f>IF(Tabla1[[#This Row],[ESTADOS]]=Tabla1[[#Headers],[CUMPLE PARCIALMENTE]],1,0)</f>
        <v>0</v>
      </c>
      <c r="H178" s="7">
        <f>IF(Tabla1[[#This Row],[ESTADOS]]=Tabla1[[#Headers],[NO CUMPLE]],1,0)</f>
        <v>1</v>
      </c>
      <c r="I178" s="7">
        <f>IF(Tabla1[[#This Row],[ESTADOS]]=Tabla1[[#Headers],[NA]],1,0)</f>
        <v>0</v>
      </c>
      <c r="J178" s="20">
        <f>_xlfn.XLOOKUP(Tabla1[[#This Row],[ESTADOS]],Tabla3[ESTADO],Tabla3[CALIFICACIÓN],"No_estado",0,1)/25</f>
        <v>0</v>
      </c>
      <c r="K178" s="20">
        <f>_xlfn.XLOOKUP(Tabla1[[#This Row],[ESTADOS]],Tabla3[ESTADO],Tabla3[CALIFICACIÓN],"No_estado",0,1)/3</f>
        <v>0</v>
      </c>
      <c r="L178" s="3"/>
    </row>
    <row r="179" spans="1:12" ht="43.5" x14ac:dyDescent="0.35">
      <c r="A179" s="3" t="s">
        <v>40</v>
      </c>
      <c r="B179" s="2" t="str">
        <f>_xlfn.XLOOKUP(Tabla1[[#This Row],[ÁREAS]],Tabla2[ÁREAS],Tabla2[ABREVIATUTAS],"No_existe",0,1)</f>
        <v>DCH</v>
      </c>
      <c r="C179" s="3" t="s">
        <v>6</v>
      </c>
      <c r="D179" s="3" t="s">
        <v>18</v>
      </c>
      <c r="E179" s="14" t="s">
        <v>75</v>
      </c>
      <c r="F179" s="7">
        <f>IF(Tabla1[[#This Row],[ESTADOS]]=Tabla1[[#Headers],[CUMPLE]],1,0)</f>
        <v>0</v>
      </c>
      <c r="G179" s="7">
        <f>IF(Tabla1[[#This Row],[ESTADOS]]=Tabla1[[#Headers],[CUMPLE PARCIALMENTE]],1,0)</f>
        <v>0</v>
      </c>
      <c r="H179" s="7">
        <f>IF(Tabla1[[#This Row],[ESTADOS]]=Tabla1[[#Headers],[NO CUMPLE]],1,0)</f>
        <v>1</v>
      </c>
      <c r="I179" s="7">
        <f>IF(Tabla1[[#This Row],[ESTADOS]]=Tabla1[[#Headers],[NA]],1,0)</f>
        <v>0</v>
      </c>
      <c r="J179" s="20">
        <f>_xlfn.XLOOKUP(Tabla1[[#This Row],[ESTADOS]],Tabla3[ESTADO],Tabla3[CALIFICACIÓN],"No_estado",0,1)/25</f>
        <v>0</v>
      </c>
      <c r="K179" s="20">
        <f>_xlfn.XLOOKUP(Tabla1[[#This Row],[ESTADOS]],Tabla3[ESTADO],Tabla3[CALIFICACIÓN],"No_estado",0,1)/3</f>
        <v>0</v>
      </c>
      <c r="L179" s="3"/>
    </row>
    <row r="180" spans="1:12" ht="43.5" x14ac:dyDescent="0.35">
      <c r="A180" s="3" t="s">
        <v>40</v>
      </c>
      <c r="B180" s="2" t="str">
        <f>_xlfn.XLOOKUP(Tabla1[[#This Row],[ÁREAS]],Tabla2[ÁREAS],Tabla2[ABREVIATUTAS],"No_existe",0,1)</f>
        <v>DCH</v>
      </c>
      <c r="C180" s="3" t="s">
        <v>7</v>
      </c>
      <c r="D180" s="3" t="s">
        <v>19</v>
      </c>
      <c r="E180" s="14" t="s">
        <v>73</v>
      </c>
      <c r="F180" s="7">
        <f>IF(Tabla1[[#This Row],[ESTADOS]]=Tabla1[[#Headers],[CUMPLE]],1,0)</f>
        <v>1</v>
      </c>
      <c r="G180" s="7">
        <f>IF(Tabla1[[#This Row],[ESTADOS]]=Tabla1[[#Headers],[CUMPLE PARCIALMENTE]],1,0)</f>
        <v>0</v>
      </c>
      <c r="H180" s="7">
        <f>IF(Tabla1[[#This Row],[ESTADOS]]=Tabla1[[#Headers],[NO CUMPLE]],1,0)</f>
        <v>0</v>
      </c>
      <c r="I180" s="7">
        <f>IF(Tabla1[[#This Row],[ESTADOS]]=Tabla1[[#Headers],[NA]],1,0)</f>
        <v>0</v>
      </c>
      <c r="J180" s="20">
        <f>_xlfn.XLOOKUP(Tabla1[[#This Row],[ESTADOS]],Tabla3[ESTADO],Tabla3[CALIFICACIÓN],"No_estado",0,1)/25</f>
        <v>0.04</v>
      </c>
      <c r="K180" s="20">
        <f>_xlfn.XLOOKUP(Tabla1[[#This Row],[ESTADOS]],Tabla3[ESTADO],Tabla3[CALIFICACIÓN],"No_estado",0,1)/5</f>
        <v>0.2</v>
      </c>
      <c r="L180" s="3"/>
    </row>
    <row r="181" spans="1:12" ht="29" x14ac:dyDescent="0.35">
      <c r="A181" s="3" t="s">
        <v>40</v>
      </c>
      <c r="B181" s="2" t="str">
        <f>_xlfn.XLOOKUP(Tabla1[[#This Row],[ÁREAS]],Tabla2[ÁREAS],Tabla2[ABREVIATUTAS],"No_existe",0,1)</f>
        <v>DCH</v>
      </c>
      <c r="C181" s="3" t="s">
        <v>7</v>
      </c>
      <c r="D181" s="3" t="s">
        <v>20</v>
      </c>
      <c r="E181" s="14" t="s">
        <v>75</v>
      </c>
      <c r="F181" s="7">
        <f>IF(Tabla1[[#This Row],[ESTADOS]]=Tabla1[[#Headers],[CUMPLE]],1,0)</f>
        <v>0</v>
      </c>
      <c r="G181" s="7">
        <f>IF(Tabla1[[#This Row],[ESTADOS]]=Tabla1[[#Headers],[CUMPLE PARCIALMENTE]],1,0)</f>
        <v>0</v>
      </c>
      <c r="H181" s="7">
        <f>IF(Tabla1[[#This Row],[ESTADOS]]=Tabla1[[#Headers],[NO CUMPLE]],1,0)</f>
        <v>1</v>
      </c>
      <c r="I181" s="7">
        <f>IF(Tabla1[[#This Row],[ESTADOS]]=Tabla1[[#Headers],[NA]],1,0)</f>
        <v>0</v>
      </c>
      <c r="J181" s="20">
        <f>_xlfn.XLOOKUP(Tabla1[[#This Row],[ESTADOS]],Tabla3[ESTADO],Tabla3[CALIFICACIÓN],"No_estado",0,1)/25</f>
        <v>0</v>
      </c>
      <c r="K181" s="20">
        <f>_xlfn.XLOOKUP(Tabla1[[#This Row],[ESTADOS]],Tabla3[ESTADO],Tabla3[CALIFICACIÓN],"No_estado",0,1)/5</f>
        <v>0</v>
      </c>
      <c r="L181" s="3"/>
    </row>
    <row r="182" spans="1:12" ht="29" x14ac:dyDescent="0.35">
      <c r="A182" s="3" t="s">
        <v>40</v>
      </c>
      <c r="B182" s="2" t="str">
        <f>_xlfn.XLOOKUP(Tabla1[[#This Row],[ÁREAS]],Tabla2[ÁREAS],Tabla2[ABREVIATUTAS],"No_existe",0,1)</f>
        <v>DCH</v>
      </c>
      <c r="C182" s="3" t="s">
        <v>7</v>
      </c>
      <c r="D182" s="3" t="s">
        <v>9</v>
      </c>
      <c r="E182" s="14" t="s">
        <v>74</v>
      </c>
      <c r="F182" s="7">
        <f>IF(Tabla1[[#This Row],[ESTADOS]]=Tabla1[[#Headers],[CUMPLE]],1,0)</f>
        <v>0</v>
      </c>
      <c r="G182" s="7">
        <f>IF(Tabla1[[#This Row],[ESTADOS]]=Tabla1[[#Headers],[CUMPLE PARCIALMENTE]],1,0)</f>
        <v>1</v>
      </c>
      <c r="H182" s="7">
        <f>IF(Tabla1[[#This Row],[ESTADOS]]=Tabla1[[#Headers],[NO CUMPLE]],1,0)</f>
        <v>0</v>
      </c>
      <c r="I182" s="7">
        <f>IF(Tabla1[[#This Row],[ESTADOS]]=Tabla1[[#Headers],[NA]],1,0)</f>
        <v>0</v>
      </c>
      <c r="J182" s="20">
        <f>_xlfn.XLOOKUP(Tabla1[[#This Row],[ESTADOS]],Tabla3[ESTADO],Tabla3[CALIFICACIÓN],"No_estado",0,1)/25</f>
        <v>0.02</v>
      </c>
      <c r="K182" s="20">
        <f>_xlfn.XLOOKUP(Tabla1[[#This Row],[ESTADOS]],Tabla3[ESTADO],Tabla3[CALIFICACIÓN],"No_estado",0,1)/5</f>
        <v>0.1</v>
      </c>
      <c r="L182" s="3"/>
    </row>
    <row r="183" spans="1:12" ht="29" x14ac:dyDescent="0.35">
      <c r="A183" s="3" t="s">
        <v>40</v>
      </c>
      <c r="B183" s="2" t="str">
        <f>_xlfn.XLOOKUP(Tabla1[[#This Row],[ÁREAS]],Tabla2[ÁREAS],Tabla2[ABREVIATUTAS],"No_existe",0,1)</f>
        <v>DCH</v>
      </c>
      <c r="C183" s="3" t="s">
        <v>7</v>
      </c>
      <c r="D183" s="3" t="s">
        <v>8</v>
      </c>
      <c r="E183" s="14" t="s">
        <v>73</v>
      </c>
      <c r="F183" s="7">
        <f>IF(Tabla1[[#This Row],[ESTADOS]]=Tabla1[[#Headers],[CUMPLE]],1,0)</f>
        <v>1</v>
      </c>
      <c r="G183" s="7">
        <f>IF(Tabla1[[#This Row],[ESTADOS]]=Tabla1[[#Headers],[CUMPLE PARCIALMENTE]],1,0)</f>
        <v>0</v>
      </c>
      <c r="H183" s="7">
        <f>IF(Tabla1[[#This Row],[ESTADOS]]=Tabla1[[#Headers],[NO CUMPLE]],1,0)</f>
        <v>0</v>
      </c>
      <c r="I183" s="7">
        <f>IF(Tabla1[[#This Row],[ESTADOS]]=Tabla1[[#Headers],[NA]],1,0)</f>
        <v>0</v>
      </c>
      <c r="J183" s="20">
        <f>_xlfn.XLOOKUP(Tabla1[[#This Row],[ESTADOS]],Tabla3[ESTADO],Tabla3[CALIFICACIÓN],"No_estado",0,1)/25</f>
        <v>0.04</v>
      </c>
      <c r="K183" s="20">
        <f>_xlfn.XLOOKUP(Tabla1[[#This Row],[ESTADOS]],Tabla3[ESTADO],Tabla3[CALIFICACIÓN],"No_estado",0,1)/5</f>
        <v>0.2</v>
      </c>
      <c r="L183" s="3"/>
    </row>
    <row r="184" spans="1:12" ht="29" x14ac:dyDescent="0.35">
      <c r="A184" s="3" t="s">
        <v>40</v>
      </c>
      <c r="B184" s="2" t="str">
        <f>_xlfn.XLOOKUP(Tabla1[[#This Row],[ÁREAS]],Tabla2[ÁREAS],Tabla2[ABREVIATUTAS],"No_existe",0,1)</f>
        <v>DCH</v>
      </c>
      <c r="C184" s="3" t="s">
        <v>7</v>
      </c>
      <c r="D184" s="3" t="s">
        <v>21</v>
      </c>
      <c r="E184" s="14" t="s">
        <v>73</v>
      </c>
      <c r="F184" s="7">
        <f>IF(Tabla1[[#This Row],[ESTADOS]]=Tabla1[[#Headers],[CUMPLE]],1,0)</f>
        <v>1</v>
      </c>
      <c r="G184" s="7">
        <f>IF(Tabla1[[#This Row],[ESTADOS]]=Tabla1[[#Headers],[CUMPLE PARCIALMENTE]],1,0)</f>
        <v>0</v>
      </c>
      <c r="H184" s="7">
        <f>IF(Tabla1[[#This Row],[ESTADOS]]=Tabla1[[#Headers],[NO CUMPLE]],1,0)</f>
        <v>0</v>
      </c>
      <c r="I184" s="7">
        <f>IF(Tabla1[[#This Row],[ESTADOS]]=Tabla1[[#Headers],[NA]],1,0)</f>
        <v>0</v>
      </c>
      <c r="J184" s="20">
        <f>_xlfn.XLOOKUP(Tabla1[[#This Row],[ESTADOS]],Tabla3[ESTADO],Tabla3[CALIFICACIÓN],"No_estado",0,1)/25</f>
        <v>0.04</v>
      </c>
      <c r="K184" s="20">
        <f>_xlfn.XLOOKUP(Tabla1[[#This Row],[ESTADOS]],Tabla3[ESTADO],Tabla3[CALIFICACIÓN],"No_estado",0,1)/5</f>
        <v>0.2</v>
      </c>
      <c r="L184" s="3"/>
    </row>
    <row r="185" spans="1:12" ht="29" x14ac:dyDescent="0.35">
      <c r="A185" s="3" t="s">
        <v>40</v>
      </c>
      <c r="B185" s="2" t="str">
        <f>_xlfn.XLOOKUP(Tabla1[[#This Row],[ÁREAS]],Tabla2[ÁREAS],Tabla2[ABREVIATUTAS],"No_existe",0,1)</f>
        <v>DCH</v>
      </c>
      <c r="C185" s="3" t="s">
        <v>10</v>
      </c>
      <c r="D185" s="3" t="s">
        <v>22</v>
      </c>
      <c r="E185" s="14" t="s">
        <v>75</v>
      </c>
      <c r="F185" s="7">
        <f>IF(Tabla1[[#This Row],[ESTADOS]]=Tabla1[[#Headers],[CUMPLE]],1,0)</f>
        <v>0</v>
      </c>
      <c r="G185" s="7">
        <f>IF(Tabla1[[#This Row],[ESTADOS]]=Tabla1[[#Headers],[CUMPLE PARCIALMENTE]],1,0)</f>
        <v>0</v>
      </c>
      <c r="H185" s="7">
        <f>IF(Tabla1[[#This Row],[ESTADOS]]=Tabla1[[#Headers],[NO CUMPLE]],1,0)</f>
        <v>1</v>
      </c>
      <c r="I185" s="7">
        <f>IF(Tabla1[[#This Row],[ESTADOS]]=Tabla1[[#Headers],[NA]],1,0)</f>
        <v>0</v>
      </c>
      <c r="J185" s="20">
        <f>_xlfn.XLOOKUP(Tabla1[[#This Row],[ESTADOS]],Tabla3[ESTADO],Tabla3[CALIFICACIÓN],"No_estado",0,1)/25</f>
        <v>0</v>
      </c>
      <c r="K185" s="20">
        <f>_xlfn.XLOOKUP(Tabla1[[#This Row],[ESTADOS]],Tabla3[ESTADO],Tabla3[CALIFICACIÓN],"No_estado",0,1)/2</f>
        <v>0</v>
      </c>
      <c r="L185" s="3"/>
    </row>
    <row r="186" spans="1:12" ht="29" x14ac:dyDescent="0.35">
      <c r="A186" s="3" t="s">
        <v>40</v>
      </c>
      <c r="B186" s="2" t="str">
        <f>_xlfn.XLOOKUP(Tabla1[[#This Row],[ÁREAS]],Tabla2[ÁREAS],Tabla2[ABREVIATUTAS],"No_existe",0,1)</f>
        <v>DCH</v>
      </c>
      <c r="C186" s="3" t="s">
        <v>10</v>
      </c>
      <c r="D186" s="3" t="s">
        <v>23</v>
      </c>
      <c r="E186" s="14" t="s">
        <v>74</v>
      </c>
      <c r="F186" s="7">
        <f>IF(Tabla1[[#This Row],[ESTADOS]]=Tabla1[[#Headers],[CUMPLE]],1,0)</f>
        <v>0</v>
      </c>
      <c r="G186" s="7">
        <f>IF(Tabla1[[#This Row],[ESTADOS]]=Tabla1[[#Headers],[CUMPLE PARCIALMENTE]],1,0)</f>
        <v>1</v>
      </c>
      <c r="H186" s="7">
        <f>IF(Tabla1[[#This Row],[ESTADOS]]=Tabla1[[#Headers],[NO CUMPLE]],1,0)</f>
        <v>0</v>
      </c>
      <c r="I186" s="7">
        <f>IF(Tabla1[[#This Row],[ESTADOS]]=Tabla1[[#Headers],[NA]],1,0)</f>
        <v>0</v>
      </c>
      <c r="J186" s="20">
        <f>_xlfn.XLOOKUP(Tabla1[[#This Row],[ESTADOS]],Tabla3[ESTADO],Tabla3[CALIFICACIÓN],"No_estado",0,1)/25</f>
        <v>0.02</v>
      </c>
      <c r="K186" s="20">
        <f>_xlfn.XLOOKUP(Tabla1[[#This Row],[ESTADOS]],Tabla3[ESTADO],Tabla3[CALIFICACIÓN],"No_estado",0,1)/2</f>
        <v>0.25</v>
      </c>
      <c r="L186" s="3"/>
    </row>
    <row r="187" spans="1:12" ht="29" x14ac:dyDescent="0.35">
      <c r="A187" s="3" t="s">
        <v>40</v>
      </c>
      <c r="B187" s="2" t="str">
        <f>_xlfn.XLOOKUP(Tabla1[[#This Row],[ÁREAS]],Tabla2[ÁREAS],Tabla2[ABREVIATUTAS],"No_existe",0,1)</f>
        <v>DCH</v>
      </c>
      <c r="C187" s="3" t="s">
        <v>85</v>
      </c>
      <c r="D187" s="3" t="s">
        <v>86</v>
      </c>
      <c r="E187" s="14" t="s">
        <v>73</v>
      </c>
      <c r="F187" s="7">
        <f>IF(Tabla1[[#This Row],[ESTADOS]]=Tabla1[[#Headers],[CUMPLE]],1,0)</f>
        <v>1</v>
      </c>
      <c r="G187" s="7">
        <f>IF(Tabla1[[#This Row],[ESTADOS]]=Tabla1[[#Headers],[CUMPLE PARCIALMENTE]],1,0)</f>
        <v>0</v>
      </c>
      <c r="H187" s="7">
        <f>IF(Tabla1[[#This Row],[ESTADOS]]=Tabla1[[#Headers],[NO CUMPLE]],1,0)</f>
        <v>0</v>
      </c>
      <c r="I187" s="7">
        <f>IF(Tabla1[[#This Row],[ESTADOS]]=Tabla1[[#Headers],[NA]],1,0)</f>
        <v>0</v>
      </c>
      <c r="J187" s="20">
        <f>_xlfn.XLOOKUP(Tabla1[[#This Row],[ESTADOS]],Tabla3[ESTADO],Tabla3[CALIFICACIÓN],"No_estado",0,1)/25</f>
        <v>0.04</v>
      </c>
      <c r="K187" s="20">
        <f>_xlfn.XLOOKUP(Tabla1[[#This Row],[ESTADOS]],Tabla3[ESTADO],Tabla3[CALIFICACIÓN],"No_estado",0,1)/3</f>
        <v>0.33333333333333331</v>
      </c>
      <c r="L187" s="3"/>
    </row>
    <row r="188" spans="1:12" ht="43.5" x14ac:dyDescent="0.35">
      <c r="A188" s="3" t="s">
        <v>40</v>
      </c>
      <c r="B188" s="2" t="str">
        <f>_xlfn.XLOOKUP(Tabla1[[#This Row],[ÁREAS]],Tabla2[ÁREAS],Tabla2[ABREVIATUTAS],"No_existe",0,1)</f>
        <v>DCH</v>
      </c>
      <c r="C188" s="3" t="s">
        <v>85</v>
      </c>
      <c r="D188" s="3" t="s">
        <v>87</v>
      </c>
      <c r="E188" s="14" t="s">
        <v>73</v>
      </c>
      <c r="F188" s="7">
        <f>IF(Tabla1[[#This Row],[ESTADOS]]=Tabla1[[#Headers],[CUMPLE]],1,0)</f>
        <v>1</v>
      </c>
      <c r="G188" s="7">
        <f>IF(Tabla1[[#This Row],[ESTADOS]]=Tabla1[[#Headers],[CUMPLE PARCIALMENTE]],1,0)</f>
        <v>0</v>
      </c>
      <c r="H188" s="7">
        <f>IF(Tabla1[[#This Row],[ESTADOS]]=Tabla1[[#Headers],[NO CUMPLE]],1,0)</f>
        <v>0</v>
      </c>
      <c r="I188" s="7">
        <f>IF(Tabla1[[#This Row],[ESTADOS]]=Tabla1[[#Headers],[NA]],1,0)</f>
        <v>0</v>
      </c>
      <c r="J188" s="20">
        <f>_xlfn.XLOOKUP(Tabla1[[#This Row],[ESTADOS]],Tabla3[ESTADO],Tabla3[CALIFICACIÓN],"No_estado",0,1)/25</f>
        <v>0.04</v>
      </c>
      <c r="K188" s="20">
        <f>_xlfn.XLOOKUP(Tabla1[[#This Row],[ESTADOS]],Tabla3[ESTADO],Tabla3[CALIFICACIÓN],"No_estado",0,1)/3</f>
        <v>0.33333333333333331</v>
      </c>
      <c r="L188" s="3"/>
    </row>
    <row r="189" spans="1:12" ht="29" x14ac:dyDescent="0.35">
      <c r="A189" s="3" t="s">
        <v>40</v>
      </c>
      <c r="B189" s="2" t="str">
        <f>_xlfn.XLOOKUP(Tabla1[[#This Row],[ÁREAS]],Tabla2[ÁREAS],Tabla2[ABREVIATUTAS],"No_existe",0,1)</f>
        <v>DCH</v>
      </c>
      <c r="C189" s="3" t="s">
        <v>85</v>
      </c>
      <c r="D189" s="3" t="s">
        <v>88</v>
      </c>
      <c r="E189" s="14" t="s">
        <v>75</v>
      </c>
      <c r="F189" s="7">
        <f>IF(Tabla1[[#This Row],[ESTADOS]]=Tabla1[[#Headers],[CUMPLE]],1,0)</f>
        <v>0</v>
      </c>
      <c r="G189" s="7">
        <f>IF(Tabla1[[#This Row],[ESTADOS]]=Tabla1[[#Headers],[CUMPLE PARCIALMENTE]],1,0)</f>
        <v>0</v>
      </c>
      <c r="H189" s="7">
        <f>IF(Tabla1[[#This Row],[ESTADOS]]=Tabla1[[#Headers],[NO CUMPLE]],1,0)</f>
        <v>1</v>
      </c>
      <c r="I189" s="7">
        <f>IF(Tabla1[[#This Row],[ESTADOS]]=Tabla1[[#Headers],[NA]],1,0)</f>
        <v>0</v>
      </c>
      <c r="J189" s="20">
        <f>_xlfn.XLOOKUP(Tabla1[[#This Row],[ESTADOS]],Tabla3[ESTADO],Tabla3[CALIFICACIÓN],"No_estado",0,1)/25</f>
        <v>0</v>
      </c>
      <c r="K189" s="20">
        <f>_xlfn.XLOOKUP(Tabla1[[#This Row],[ESTADOS]],Tabla3[ESTADO],Tabla3[CALIFICACIÓN],"No_estado",0,1)/3</f>
        <v>0</v>
      </c>
      <c r="L189" s="3"/>
    </row>
    <row r="190" spans="1:12" ht="29" x14ac:dyDescent="0.35">
      <c r="A190" s="3" t="s">
        <v>40</v>
      </c>
      <c r="B190" s="2" t="str">
        <f>_xlfn.XLOOKUP(Tabla1[[#This Row],[ÁREAS]],Tabla2[ÁREAS],Tabla2[ABREVIATUTAS],"No_existe",0,1)</f>
        <v>DCH</v>
      </c>
      <c r="C190" s="3" t="s">
        <v>90</v>
      </c>
      <c r="D190" s="3" t="s">
        <v>91</v>
      </c>
      <c r="E190" s="14" t="s">
        <v>74</v>
      </c>
      <c r="F190" s="7">
        <f>IF(Tabla1[[#This Row],[ESTADOS]]=Tabla1[[#Headers],[CUMPLE]],1,0)</f>
        <v>0</v>
      </c>
      <c r="G190" s="7">
        <f>IF(Tabla1[[#This Row],[ESTADOS]]=Tabla1[[#Headers],[CUMPLE PARCIALMENTE]],1,0)</f>
        <v>1</v>
      </c>
      <c r="H190" s="7">
        <f>IF(Tabla1[[#This Row],[ESTADOS]]=Tabla1[[#Headers],[NO CUMPLE]],1,0)</f>
        <v>0</v>
      </c>
      <c r="I190" s="7">
        <f>IF(Tabla1[[#This Row],[ESTADOS]]=Tabla1[[#Headers],[NA]],1,0)</f>
        <v>0</v>
      </c>
      <c r="J190" s="20">
        <f>_xlfn.XLOOKUP(Tabla1[[#This Row],[ESTADOS]],Tabla3[ESTADO],Tabla3[CALIFICACIÓN],"No_estado",0,1)/25</f>
        <v>0.02</v>
      </c>
      <c r="K190" s="20">
        <f>_xlfn.XLOOKUP(Tabla1[[#This Row],[ESTADOS]],Tabla3[ESTADO],Tabla3[CALIFICACIÓN],"No_estado",0,1)/2</f>
        <v>0.25</v>
      </c>
      <c r="L190" s="3"/>
    </row>
    <row r="191" spans="1:12" ht="29" x14ac:dyDescent="0.35">
      <c r="A191" s="3" t="s">
        <v>40</v>
      </c>
      <c r="B191" s="2" t="str">
        <f>_xlfn.XLOOKUP(Tabla1[[#This Row],[ÁREAS]],Tabla2[ÁREAS],Tabla2[ABREVIATUTAS],"No_existe",0,1)</f>
        <v>DCH</v>
      </c>
      <c r="C191" s="3" t="s">
        <v>90</v>
      </c>
      <c r="D191" s="3" t="s">
        <v>92</v>
      </c>
      <c r="E191" s="14" t="s">
        <v>75</v>
      </c>
      <c r="F191" s="7">
        <f>IF(Tabla1[[#This Row],[ESTADOS]]=Tabla1[[#Headers],[CUMPLE]],1,0)</f>
        <v>0</v>
      </c>
      <c r="G191" s="7">
        <f>IF(Tabla1[[#This Row],[ESTADOS]]=Tabla1[[#Headers],[CUMPLE PARCIALMENTE]],1,0)</f>
        <v>0</v>
      </c>
      <c r="H191" s="7">
        <f>IF(Tabla1[[#This Row],[ESTADOS]]=Tabla1[[#Headers],[NO CUMPLE]],1,0)</f>
        <v>1</v>
      </c>
      <c r="I191" s="7">
        <f>IF(Tabla1[[#This Row],[ESTADOS]]=Tabla1[[#Headers],[NA]],1,0)</f>
        <v>0</v>
      </c>
      <c r="J191" s="20">
        <f>_xlfn.XLOOKUP(Tabla1[[#This Row],[ESTADOS]],Tabla3[ESTADO],Tabla3[CALIFICACIÓN],"No_estado",0,1)/25</f>
        <v>0</v>
      </c>
      <c r="K191" s="20">
        <f>_xlfn.XLOOKUP(Tabla1[[#This Row],[ESTADOS]],Tabla3[ESTADO],Tabla3[CALIFICACIÓN],"No_estado",0,1)/2</f>
        <v>0</v>
      </c>
      <c r="L191" s="3"/>
    </row>
    <row r="192" spans="1:12" ht="29" x14ac:dyDescent="0.35">
      <c r="A192" s="3" t="s">
        <v>40</v>
      </c>
      <c r="B192" s="2" t="str">
        <f>_xlfn.XLOOKUP(Tabla1[[#This Row],[ÁREAS]],Tabla2[ÁREAS],Tabla2[ABREVIATUTAS],"No_existe",0,1)</f>
        <v>DCH</v>
      </c>
      <c r="C192" s="3" t="s">
        <v>11</v>
      </c>
      <c r="D192" s="3" t="s">
        <v>24</v>
      </c>
      <c r="E192" s="14" t="s">
        <v>75</v>
      </c>
      <c r="F192" s="7">
        <f>IF(Tabla1[[#This Row],[ESTADOS]]=Tabla1[[#Headers],[CUMPLE]],1,0)</f>
        <v>0</v>
      </c>
      <c r="G192" s="7">
        <f>IF(Tabla1[[#This Row],[ESTADOS]]=Tabla1[[#Headers],[CUMPLE PARCIALMENTE]],1,0)</f>
        <v>0</v>
      </c>
      <c r="H192" s="7">
        <f>IF(Tabla1[[#This Row],[ESTADOS]]=Tabla1[[#Headers],[NO CUMPLE]],1,0)</f>
        <v>1</v>
      </c>
      <c r="I192" s="7">
        <f>IF(Tabla1[[#This Row],[ESTADOS]]=Tabla1[[#Headers],[NA]],1,0)</f>
        <v>0</v>
      </c>
      <c r="J192" s="20">
        <f>_xlfn.XLOOKUP(Tabla1[[#This Row],[ESTADOS]],Tabla3[ESTADO],Tabla3[CALIFICACIÓN],"No_estado",0,1)/25</f>
        <v>0</v>
      </c>
      <c r="K192" s="20">
        <f>_xlfn.XLOOKUP(Tabla1[[#This Row],[ESTADOS]],Tabla3[ESTADO],Tabla3[CALIFICACIÓN],"No_estado",0,1)/2</f>
        <v>0</v>
      </c>
      <c r="L192" s="3"/>
    </row>
    <row r="193" spans="1:12" ht="58" x14ac:dyDescent="0.35">
      <c r="A193" s="3" t="s">
        <v>40</v>
      </c>
      <c r="B193" s="2" t="str">
        <f>_xlfn.XLOOKUP(Tabla1[[#This Row],[ÁREAS]],Tabla2[ÁREAS],Tabla2[ABREVIATUTAS],"No_existe",0,1)</f>
        <v>DCH</v>
      </c>
      <c r="C193" s="3" t="s">
        <v>11</v>
      </c>
      <c r="D193" s="3" t="s">
        <v>84</v>
      </c>
      <c r="E193" s="14" t="s">
        <v>75</v>
      </c>
      <c r="F193" s="7">
        <f>IF(Tabla1[[#This Row],[ESTADOS]]=Tabla1[[#Headers],[CUMPLE]],1,0)</f>
        <v>0</v>
      </c>
      <c r="G193" s="7">
        <f>IF(Tabla1[[#This Row],[ESTADOS]]=Tabla1[[#Headers],[CUMPLE PARCIALMENTE]],1,0)</f>
        <v>0</v>
      </c>
      <c r="H193" s="7">
        <f>IF(Tabla1[[#This Row],[ESTADOS]]=Tabla1[[#Headers],[NO CUMPLE]],1,0)</f>
        <v>1</v>
      </c>
      <c r="I193" s="7">
        <f>IF(Tabla1[[#This Row],[ESTADOS]]=Tabla1[[#Headers],[NA]],1,0)</f>
        <v>0</v>
      </c>
      <c r="J193" s="20">
        <f>_xlfn.XLOOKUP(Tabla1[[#This Row],[ESTADOS]],Tabla3[ESTADO],Tabla3[CALIFICACIÓN],"No_estado",0,1)/25</f>
        <v>0</v>
      </c>
      <c r="K193" s="20">
        <f>_xlfn.XLOOKUP(Tabla1[[#This Row],[ESTADOS]],Tabla3[ESTADO],Tabla3[CALIFICACIÓN],"No_estado",0,1)/2</f>
        <v>0</v>
      </c>
      <c r="L193" s="3"/>
    </row>
    <row r="194" spans="1:12" ht="29" x14ac:dyDescent="0.35">
      <c r="A194" s="3" t="s">
        <v>40</v>
      </c>
      <c r="B194" s="2" t="str">
        <f>_xlfn.XLOOKUP(Tabla1[[#This Row],[ÁREAS]],Tabla2[ÁREAS],Tabla2[ABREVIATUTAS],"No_existe",0,1)</f>
        <v>DCH</v>
      </c>
      <c r="C194" s="3" t="s">
        <v>12</v>
      </c>
      <c r="D194" s="3" t="s">
        <v>25</v>
      </c>
      <c r="E194" s="14" t="s">
        <v>73</v>
      </c>
      <c r="F194" s="7">
        <f>IF(Tabla1[[#This Row],[ESTADOS]]=Tabla1[[#Headers],[CUMPLE]],1,0)</f>
        <v>1</v>
      </c>
      <c r="G194" s="7">
        <f>IF(Tabla1[[#This Row],[ESTADOS]]=Tabla1[[#Headers],[CUMPLE PARCIALMENTE]],1,0)</f>
        <v>0</v>
      </c>
      <c r="H194" s="7">
        <f>IF(Tabla1[[#This Row],[ESTADOS]]=Tabla1[[#Headers],[NO CUMPLE]],1,0)</f>
        <v>0</v>
      </c>
      <c r="I194" s="7">
        <f>IF(Tabla1[[#This Row],[ESTADOS]]=Tabla1[[#Headers],[NA]],1,0)</f>
        <v>0</v>
      </c>
      <c r="J194" s="20">
        <f>_xlfn.XLOOKUP(Tabla1[[#This Row],[ESTADOS]],Tabla3[ESTADO],Tabla3[CALIFICACIÓN],"No_estado",0,1)/25</f>
        <v>0.04</v>
      </c>
      <c r="K194" s="20">
        <f>_xlfn.XLOOKUP(Tabla1[[#This Row],[ESTADOS]],Tabla3[ESTADO],Tabla3[CALIFICACIÓN],"No_estado",0,1)/2</f>
        <v>0.5</v>
      </c>
      <c r="L194" s="3"/>
    </row>
    <row r="195" spans="1:12" ht="29" x14ac:dyDescent="0.35">
      <c r="A195" s="3" t="s">
        <v>40</v>
      </c>
      <c r="B195" s="2" t="str">
        <f>_xlfn.XLOOKUP(Tabla1[[#This Row],[ÁREAS]],Tabla2[ÁREAS],Tabla2[ABREVIATUTAS],"No_existe",0,1)</f>
        <v>DCH</v>
      </c>
      <c r="C195" s="3" t="s">
        <v>12</v>
      </c>
      <c r="D195" s="3" t="s">
        <v>26</v>
      </c>
      <c r="E195" s="14" t="s">
        <v>75</v>
      </c>
      <c r="F195" s="7">
        <f>IF(Tabla1[[#This Row],[ESTADOS]]=Tabla1[[#Headers],[CUMPLE]],1,0)</f>
        <v>0</v>
      </c>
      <c r="G195" s="7">
        <f>IF(Tabla1[[#This Row],[ESTADOS]]=Tabla1[[#Headers],[CUMPLE PARCIALMENTE]],1,0)</f>
        <v>0</v>
      </c>
      <c r="H195" s="7">
        <f>IF(Tabla1[[#This Row],[ESTADOS]]=Tabla1[[#Headers],[NO CUMPLE]],1,0)</f>
        <v>1</v>
      </c>
      <c r="I195" s="7">
        <f>IF(Tabla1[[#This Row],[ESTADOS]]=Tabla1[[#Headers],[NA]],1,0)</f>
        <v>0</v>
      </c>
      <c r="J195" s="20">
        <f>_xlfn.XLOOKUP(Tabla1[[#This Row],[ESTADOS]],Tabla3[ESTADO],Tabla3[CALIFICACIÓN],"No_estado",0,1)/25</f>
        <v>0</v>
      </c>
      <c r="K195" s="20">
        <f>_xlfn.XLOOKUP(Tabla1[[#This Row],[ESTADOS]],Tabla3[ESTADO],Tabla3[CALIFICACIÓN],"No_estado",0,1)/2</f>
        <v>0</v>
      </c>
      <c r="L195" s="3"/>
    </row>
    <row r="196" spans="1:12" ht="29" x14ac:dyDescent="0.35">
      <c r="A196" s="3" t="s">
        <v>40</v>
      </c>
      <c r="B196" s="2" t="str">
        <f>_xlfn.XLOOKUP(Tabla1[[#This Row],[ÁREAS]],Tabla2[ÁREAS],Tabla2[ABREVIATUTAS],"No_existe",0,1)</f>
        <v>DCH</v>
      </c>
      <c r="C196" s="3" t="s">
        <v>13</v>
      </c>
      <c r="D196" s="3" t="s">
        <v>27</v>
      </c>
      <c r="E196" s="14" t="s">
        <v>74</v>
      </c>
      <c r="F196" s="7">
        <f>IF(Tabla1[[#This Row],[ESTADOS]]=Tabla1[[#Headers],[CUMPLE]],1,0)</f>
        <v>0</v>
      </c>
      <c r="G196" s="7">
        <f>IF(Tabla1[[#This Row],[ESTADOS]]=Tabla1[[#Headers],[CUMPLE PARCIALMENTE]],1,0)</f>
        <v>1</v>
      </c>
      <c r="H196" s="7">
        <f>IF(Tabla1[[#This Row],[ESTADOS]]=Tabla1[[#Headers],[NO CUMPLE]],1,0)</f>
        <v>0</v>
      </c>
      <c r="I196" s="7">
        <f>IF(Tabla1[[#This Row],[ESTADOS]]=Tabla1[[#Headers],[NA]],1,0)</f>
        <v>0</v>
      </c>
      <c r="J196" s="20">
        <f>_xlfn.XLOOKUP(Tabla1[[#This Row],[ESTADOS]],Tabla3[ESTADO],Tabla3[CALIFICACIÓN],"No_estado",0,1)/25</f>
        <v>0.02</v>
      </c>
      <c r="K196" s="20">
        <f>_xlfn.XLOOKUP(Tabla1[[#This Row],[ESTADOS]],Tabla3[ESTADO],Tabla3[CALIFICACIÓN],"No_estado",0,1)/4</f>
        <v>0.125</v>
      </c>
      <c r="L196" s="3"/>
    </row>
    <row r="197" spans="1:12" ht="29" x14ac:dyDescent="0.35">
      <c r="A197" s="3" t="s">
        <v>40</v>
      </c>
      <c r="B197" s="2" t="str">
        <f>_xlfn.XLOOKUP(Tabla1[[#This Row],[ÁREAS]],Tabla2[ÁREAS],Tabla2[ABREVIATUTAS],"No_existe",0,1)</f>
        <v>DCH</v>
      </c>
      <c r="C197" s="3" t="s">
        <v>13</v>
      </c>
      <c r="D197" s="3" t="s">
        <v>28</v>
      </c>
      <c r="E197" s="14" t="s">
        <v>73</v>
      </c>
      <c r="F197" s="7">
        <f>IF(Tabla1[[#This Row],[ESTADOS]]=Tabla1[[#Headers],[CUMPLE]],1,0)</f>
        <v>1</v>
      </c>
      <c r="G197" s="7">
        <f>IF(Tabla1[[#This Row],[ESTADOS]]=Tabla1[[#Headers],[CUMPLE PARCIALMENTE]],1,0)</f>
        <v>0</v>
      </c>
      <c r="H197" s="7">
        <f>IF(Tabla1[[#This Row],[ESTADOS]]=Tabla1[[#Headers],[NO CUMPLE]],1,0)</f>
        <v>0</v>
      </c>
      <c r="I197" s="7">
        <f>IF(Tabla1[[#This Row],[ESTADOS]]=Tabla1[[#Headers],[NA]],1,0)</f>
        <v>0</v>
      </c>
      <c r="J197" s="20">
        <f>_xlfn.XLOOKUP(Tabla1[[#This Row],[ESTADOS]],Tabla3[ESTADO],Tabla3[CALIFICACIÓN],"No_estado",0,1)/25</f>
        <v>0.04</v>
      </c>
      <c r="K197" s="20">
        <f>_xlfn.XLOOKUP(Tabla1[[#This Row],[ESTADOS]],Tabla3[ESTADO],Tabla3[CALIFICACIÓN],"No_estado",0,1)/4</f>
        <v>0.25</v>
      </c>
      <c r="L197" s="3"/>
    </row>
    <row r="198" spans="1:12" ht="29" x14ac:dyDescent="0.35">
      <c r="A198" s="3" t="s">
        <v>40</v>
      </c>
      <c r="B198" s="2" t="str">
        <f>_xlfn.XLOOKUP(Tabla1[[#This Row],[ÁREAS]],Tabla2[ÁREAS],Tabla2[ABREVIATUTAS],"No_existe",0,1)</f>
        <v>DCH</v>
      </c>
      <c r="C198" s="3" t="s">
        <v>13</v>
      </c>
      <c r="D198" s="3" t="s">
        <v>14</v>
      </c>
      <c r="E198" s="14" t="s">
        <v>73</v>
      </c>
      <c r="F198" s="7">
        <f>IF(Tabla1[[#This Row],[ESTADOS]]=Tabla1[[#Headers],[CUMPLE]],1,0)</f>
        <v>1</v>
      </c>
      <c r="G198" s="7">
        <f>IF(Tabla1[[#This Row],[ESTADOS]]=Tabla1[[#Headers],[CUMPLE PARCIALMENTE]],1,0)</f>
        <v>0</v>
      </c>
      <c r="H198" s="7">
        <f>IF(Tabla1[[#This Row],[ESTADOS]]=Tabla1[[#Headers],[NO CUMPLE]],1,0)</f>
        <v>0</v>
      </c>
      <c r="I198" s="7">
        <f>IF(Tabla1[[#This Row],[ESTADOS]]=Tabla1[[#Headers],[NA]],1,0)</f>
        <v>0</v>
      </c>
      <c r="J198" s="20">
        <f>_xlfn.XLOOKUP(Tabla1[[#This Row],[ESTADOS]],Tabla3[ESTADO],Tabla3[CALIFICACIÓN],"No_estado",0,1)/25</f>
        <v>0.04</v>
      </c>
      <c r="K198" s="20">
        <f>_xlfn.XLOOKUP(Tabla1[[#This Row],[ESTADOS]],Tabla3[ESTADO],Tabla3[CALIFICACIÓN],"No_estado",0,1)/4</f>
        <v>0.25</v>
      </c>
      <c r="L198" s="3"/>
    </row>
    <row r="199" spans="1:12" ht="29" x14ac:dyDescent="0.35">
      <c r="A199" s="3" t="s">
        <v>40</v>
      </c>
      <c r="B199" s="2" t="str">
        <f>_xlfn.XLOOKUP(Tabla1[[#This Row],[ÁREAS]],Tabla2[ÁREAS],Tabla2[ABREVIATUTAS],"No_existe",0,1)</f>
        <v>DCH</v>
      </c>
      <c r="C199" s="3" t="s">
        <v>13</v>
      </c>
      <c r="D199" s="3" t="s">
        <v>29</v>
      </c>
      <c r="E199" s="14" t="s">
        <v>75</v>
      </c>
      <c r="F199" s="7">
        <f>IF(Tabla1[[#This Row],[ESTADOS]]=Tabla1[[#Headers],[CUMPLE]],1,0)</f>
        <v>0</v>
      </c>
      <c r="G199" s="7">
        <f>IF(Tabla1[[#This Row],[ESTADOS]]=Tabla1[[#Headers],[CUMPLE PARCIALMENTE]],1,0)</f>
        <v>0</v>
      </c>
      <c r="H199" s="7">
        <f>IF(Tabla1[[#This Row],[ESTADOS]]=Tabla1[[#Headers],[NO CUMPLE]],1,0)</f>
        <v>1</v>
      </c>
      <c r="I199" s="7">
        <f>IF(Tabla1[[#This Row],[ESTADOS]]=Tabla1[[#Headers],[NA]],1,0)</f>
        <v>0</v>
      </c>
      <c r="J199" s="20">
        <f>_xlfn.XLOOKUP(Tabla1[[#This Row],[ESTADOS]],Tabla3[ESTADO],Tabla3[CALIFICACIÓN],"No_estado",0,1)/25</f>
        <v>0</v>
      </c>
      <c r="K199" s="20">
        <f>_xlfn.XLOOKUP(Tabla1[[#This Row],[ESTADOS]],Tabla3[ESTADO],Tabla3[CALIFICACIÓN],"No_estado",0,1)/4</f>
        <v>0</v>
      </c>
      <c r="L199" s="3"/>
    </row>
    <row r="200" spans="1:12" ht="29" x14ac:dyDescent="0.35">
      <c r="A200" s="3" t="s">
        <v>40</v>
      </c>
      <c r="B200" s="2" t="str">
        <f>_xlfn.XLOOKUP(Tabla1[[#This Row],[ÁREAS]],Tabla2[ÁREAS],Tabla2[ABREVIATUTAS],"No_existe",0,1)</f>
        <v>DCH</v>
      </c>
      <c r="C200" s="3" t="s">
        <v>15</v>
      </c>
      <c r="D200" s="3" t="s">
        <v>30</v>
      </c>
      <c r="E200" s="14" t="s">
        <v>74</v>
      </c>
      <c r="F200" s="7">
        <f>IF(Tabla1[[#This Row],[ESTADOS]]=Tabla1[[#Headers],[CUMPLE]],1,0)</f>
        <v>0</v>
      </c>
      <c r="G200" s="7">
        <f>IF(Tabla1[[#This Row],[ESTADOS]]=Tabla1[[#Headers],[CUMPLE PARCIALMENTE]],1,0)</f>
        <v>1</v>
      </c>
      <c r="H200" s="7">
        <f>IF(Tabla1[[#This Row],[ESTADOS]]=Tabla1[[#Headers],[NO CUMPLE]],1,0)</f>
        <v>0</v>
      </c>
      <c r="I200" s="7">
        <f>IF(Tabla1[[#This Row],[ESTADOS]]=Tabla1[[#Headers],[NA]],1,0)</f>
        <v>0</v>
      </c>
      <c r="J200" s="20">
        <f>_xlfn.XLOOKUP(Tabla1[[#This Row],[ESTADOS]],Tabla3[ESTADO],Tabla3[CALIFICACIÓN],"No_estado",0,1)/25</f>
        <v>0.02</v>
      </c>
      <c r="K200" s="20">
        <f>_xlfn.XLOOKUP(Tabla1[[#This Row],[ESTADOS]],Tabla3[ESTADO],Tabla3[CALIFICACIÓN],"No_estado",0,1)/2</f>
        <v>0.25</v>
      </c>
      <c r="L200" s="3"/>
    </row>
    <row r="201" spans="1:12" ht="29" x14ac:dyDescent="0.35">
      <c r="A201" s="3" t="s">
        <v>40</v>
      </c>
      <c r="B201" s="2" t="str">
        <f>_xlfn.XLOOKUP(Tabla1[[#This Row],[ÁREAS]],Tabla2[ÁREAS],Tabla2[ABREVIATUTAS],"No_existe",0,1)</f>
        <v>DCH</v>
      </c>
      <c r="C201" s="3" t="s">
        <v>15</v>
      </c>
      <c r="D201" s="3" t="s">
        <v>31</v>
      </c>
      <c r="E201" s="14" t="s">
        <v>73</v>
      </c>
      <c r="F201" s="7">
        <f>IF(Tabla1[[#This Row],[ESTADOS]]=Tabla1[[#Headers],[CUMPLE]],1,0)</f>
        <v>1</v>
      </c>
      <c r="G201" s="7">
        <f>IF(Tabla1[[#This Row],[ESTADOS]]=Tabla1[[#Headers],[CUMPLE PARCIALMENTE]],1,0)</f>
        <v>0</v>
      </c>
      <c r="H201" s="7">
        <f>IF(Tabla1[[#This Row],[ESTADOS]]=Tabla1[[#Headers],[NO CUMPLE]],1,0)</f>
        <v>0</v>
      </c>
      <c r="I201" s="7">
        <f>IF(Tabla1[[#This Row],[ESTADOS]]=Tabla1[[#Headers],[NA]],1,0)</f>
        <v>0</v>
      </c>
      <c r="J201" s="20">
        <f>_xlfn.XLOOKUP(Tabla1[[#This Row],[ESTADOS]],Tabla3[ESTADO],Tabla3[CALIFICACIÓN],"No_estado",0,1)/25</f>
        <v>0.04</v>
      </c>
      <c r="K201" s="20">
        <f>_xlfn.XLOOKUP(Tabla1[[#This Row],[ESTADOS]],Tabla3[ESTADO],Tabla3[CALIFICACIÓN],"No_estado",0,1)/3</f>
        <v>0.33333333333333331</v>
      </c>
      <c r="L201" s="3"/>
    </row>
    <row r="202" spans="1:12" ht="29" x14ac:dyDescent="0.35">
      <c r="A202" s="3" t="s">
        <v>41</v>
      </c>
      <c r="B202" s="2" t="str">
        <f>_xlfn.XLOOKUP(Tabla1[[#This Row],[ÁREAS]],Tabla2[ÁREAS],Tabla2[ABREVIATUTAS],"No_existe",0,1)</f>
        <v>DAF</v>
      </c>
      <c r="C202" s="3" t="s">
        <v>6</v>
      </c>
      <c r="D202" s="3" t="s">
        <v>16</v>
      </c>
      <c r="E202" s="14" t="s">
        <v>73</v>
      </c>
      <c r="F202" s="7">
        <f>IF(Tabla1[[#This Row],[ESTADOS]]=Tabla1[[#Headers],[CUMPLE]],1,0)</f>
        <v>1</v>
      </c>
      <c r="G202" s="7">
        <f>IF(Tabla1[[#This Row],[ESTADOS]]=Tabla1[[#Headers],[CUMPLE PARCIALMENTE]],1,0)</f>
        <v>0</v>
      </c>
      <c r="H202" s="7">
        <f>IF(Tabla1[[#This Row],[ESTADOS]]=Tabla1[[#Headers],[NO CUMPLE]],1,0)</f>
        <v>0</v>
      </c>
      <c r="I202" s="7">
        <f>IF(Tabla1[[#This Row],[ESTADOS]]=Tabla1[[#Headers],[NA]],1,0)</f>
        <v>0</v>
      </c>
      <c r="J202" s="20">
        <f>_xlfn.XLOOKUP(Tabla1[[#This Row],[ESTADOS]],Tabla3[ESTADO],Tabla3[CALIFICACIÓN],"No_estado",0,1)/25</f>
        <v>0.04</v>
      </c>
      <c r="K202" s="20">
        <f>_xlfn.XLOOKUP(Tabla1[[#This Row],[ESTADOS]],Tabla3[ESTADO],Tabla3[CALIFICACIÓN],"No_estado",0,1)/3</f>
        <v>0.33333333333333331</v>
      </c>
      <c r="L202" s="3"/>
    </row>
    <row r="203" spans="1:12" ht="58" x14ac:dyDescent="0.35">
      <c r="A203" s="3" t="s">
        <v>41</v>
      </c>
      <c r="B203" s="2" t="str">
        <f>_xlfn.XLOOKUP(Tabla1[[#This Row],[ÁREAS]],Tabla2[ÁREAS],Tabla2[ABREVIATUTAS],"No_existe",0,1)</f>
        <v>DAF</v>
      </c>
      <c r="C203" s="3" t="s">
        <v>6</v>
      </c>
      <c r="D203" s="3" t="s">
        <v>17</v>
      </c>
      <c r="E203" s="14" t="s">
        <v>75</v>
      </c>
      <c r="F203" s="7">
        <f>IF(Tabla1[[#This Row],[ESTADOS]]=Tabla1[[#Headers],[CUMPLE]],1,0)</f>
        <v>0</v>
      </c>
      <c r="G203" s="7">
        <f>IF(Tabla1[[#This Row],[ESTADOS]]=Tabla1[[#Headers],[CUMPLE PARCIALMENTE]],1,0)</f>
        <v>0</v>
      </c>
      <c r="H203" s="7">
        <f>IF(Tabla1[[#This Row],[ESTADOS]]=Tabla1[[#Headers],[NO CUMPLE]],1,0)</f>
        <v>1</v>
      </c>
      <c r="I203" s="7">
        <f>IF(Tabla1[[#This Row],[ESTADOS]]=Tabla1[[#Headers],[NA]],1,0)</f>
        <v>0</v>
      </c>
      <c r="J203" s="20">
        <f>_xlfn.XLOOKUP(Tabla1[[#This Row],[ESTADOS]],Tabla3[ESTADO],Tabla3[CALIFICACIÓN],"No_estado",0,1)/25</f>
        <v>0</v>
      </c>
      <c r="K203" s="20">
        <f>_xlfn.XLOOKUP(Tabla1[[#This Row],[ESTADOS]],Tabla3[ESTADO],Tabla3[CALIFICACIÓN],"No_estado",0,1)/3</f>
        <v>0</v>
      </c>
      <c r="L203" s="3"/>
    </row>
    <row r="204" spans="1:12" ht="43.5" x14ac:dyDescent="0.35">
      <c r="A204" s="3" t="s">
        <v>41</v>
      </c>
      <c r="B204" s="2" t="str">
        <f>_xlfn.XLOOKUP(Tabla1[[#This Row],[ÁREAS]],Tabla2[ÁREAS],Tabla2[ABREVIATUTAS],"No_existe",0,1)</f>
        <v>DAF</v>
      </c>
      <c r="C204" s="3" t="s">
        <v>6</v>
      </c>
      <c r="D204" s="3" t="s">
        <v>18</v>
      </c>
      <c r="E204" s="14" t="s">
        <v>75</v>
      </c>
      <c r="F204" s="7">
        <f>IF(Tabla1[[#This Row],[ESTADOS]]=Tabla1[[#Headers],[CUMPLE]],1,0)</f>
        <v>0</v>
      </c>
      <c r="G204" s="7">
        <f>IF(Tabla1[[#This Row],[ESTADOS]]=Tabla1[[#Headers],[CUMPLE PARCIALMENTE]],1,0)</f>
        <v>0</v>
      </c>
      <c r="H204" s="7">
        <f>IF(Tabla1[[#This Row],[ESTADOS]]=Tabla1[[#Headers],[NO CUMPLE]],1,0)</f>
        <v>1</v>
      </c>
      <c r="I204" s="7">
        <f>IF(Tabla1[[#This Row],[ESTADOS]]=Tabla1[[#Headers],[NA]],1,0)</f>
        <v>0</v>
      </c>
      <c r="J204" s="20">
        <f>_xlfn.XLOOKUP(Tabla1[[#This Row],[ESTADOS]],Tabla3[ESTADO],Tabla3[CALIFICACIÓN],"No_estado",0,1)/25</f>
        <v>0</v>
      </c>
      <c r="K204" s="20">
        <f>_xlfn.XLOOKUP(Tabla1[[#This Row],[ESTADOS]],Tabla3[ESTADO],Tabla3[CALIFICACIÓN],"No_estado",0,1)/3</f>
        <v>0</v>
      </c>
      <c r="L204" s="3"/>
    </row>
    <row r="205" spans="1:12" ht="43.5" x14ac:dyDescent="0.35">
      <c r="A205" s="3" t="s">
        <v>41</v>
      </c>
      <c r="B205" s="2" t="str">
        <f>_xlfn.XLOOKUP(Tabla1[[#This Row],[ÁREAS]],Tabla2[ÁREAS],Tabla2[ABREVIATUTAS],"No_existe",0,1)</f>
        <v>DAF</v>
      </c>
      <c r="C205" s="3" t="s">
        <v>7</v>
      </c>
      <c r="D205" s="3" t="s">
        <v>19</v>
      </c>
      <c r="E205" s="14" t="s">
        <v>75</v>
      </c>
      <c r="F205" s="7">
        <f>IF(Tabla1[[#This Row],[ESTADOS]]=Tabla1[[#Headers],[CUMPLE]],1,0)</f>
        <v>0</v>
      </c>
      <c r="G205" s="7">
        <f>IF(Tabla1[[#This Row],[ESTADOS]]=Tabla1[[#Headers],[CUMPLE PARCIALMENTE]],1,0)</f>
        <v>0</v>
      </c>
      <c r="H205" s="7">
        <f>IF(Tabla1[[#This Row],[ESTADOS]]=Tabla1[[#Headers],[NO CUMPLE]],1,0)</f>
        <v>1</v>
      </c>
      <c r="I205" s="7">
        <f>IF(Tabla1[[#This Row],[ESTADOS]]=Tabla1[[#Headers],[NA]],1,0)</f>
        <v>0</v>
      </c>
      <c r="J205" s="20">
        <f>_xlfn.XLOOKUP(Tabla1[[#This Row],[ESTADOS]],Tabla3[ESTADO],Tabla3[CALIFICACIÓN],"No_estado",0,1)/25</f>
        <v>0</v>
      </c>
      <c r="K205" s="20">
        <f>_xlfn.XLOOKUP(Tabla1[[#This Row],[ESTADOS]],Tabla3[ESTADO],Tabla3[CALIFICACIÓN],"No_estado",0,1)/5</f>
        <v>0</v>
      </c>
      <c r="L205" s="3"/>
    </row>
    <row r="206" spans="1:12" ht="29" x14ac:dyDescent="0.35">
      <c r="A206" s="3" t="s">
        <v>41</v>
      </c>
      <c r="B206" s="2" t="str">
        <f>_xlfn.XLOOKUP(Tabla1[[#This Row],[ÁREAS]],Tabla2[ÁREAS],Tabla2[ABREVIATUTAS],"No_existe",0,1)</f>
        <v>DAF</v>
      </c>
      <c r="C206" s="3" t="s">
        <v>7</v>
      </c>
      <c r="D206" s="3" t="s">
        <v>20</v>
      </c>
      <c r="E206" s="14" t="s">
        <v>73</v>
      </c>
      <c r="F206" s="7">
        <f>IF(Tabla1[[#This Row],[ESTADOS]]=Tabla1[[#Headers],[CUMPLE]],1,0)</f>
        <v>1</v>
      </c>
      <c r="G206" s="7">
        <f>IF(Tabla1[[#This Row],[ESTADOS]]=Tabla1[[#Headers],[CUMPLE PARCIALMENTE]],1,0)</f>
        <v>0</v>
      </c>
      <c r="H206" s="7">
        <f>IF(Tabla1[[#This Row],[ESTADOS]]=Tabla1[[#Headers],[NO CUMPLE]],1,0)</f>
        <v>0</v>
      </c>
      <c r="I206" s="7">
        <f>IF(Tabla1[[#This Row],[ESTADOS]]=Tabla1[[#Headers],[NA]],1,0)</f>
        <v>0</v>
      </c>
      <c r="J206" s="20">
        <f>_xlfn.XLOOKUP(Tabla1[[#This Row],[ESTADOS]],Tabla3[ESTADO],Tabla3[CALIFICACIÓN],"No_estado",0,1)/25</f>
        <v>0.04</v>
      </c>
      <c r="K206" s="20">
        <f>_xlfn.XLOOKUP(Tabla1[[#This Row],[ESTADOS]],Tabla3[ESTADO],Tabla3[CALIFICACIÓN],"No_estado",0,1)/5</f>
        <v>0.2</v>
      </c>
      <c r="L206" s="3"/>
    </row>
    <row r="207" spans="1:12" ht="29" x14ac:dyDescent="0.35">
      <c r="A207" s="3" t="s">
        <v>41</v>
      </c>
      <c r="B207" s="2" t="str">
        <f>_xlfn.XLOOKUP(Tabla1[[#This Row],[ÁREAS]],Tabla2[ÁREAS],Tabla2[ABREVIATUTAS],"No_existe",0,1)</f>
        <v>DAF</v>
      </c>
      <c r="C207" s="3" t="s">
        <v>7</v>
      </c>
      <c r="D207" s="3" t="s">
        <v>9</v>
      </c>
      <c r="E207" s="14" t="s">
        <v>75</v>
      </c>
      <c r="F207" s="7">
        <f>IF(Tabla1[[#This Row],[ESTADOS]]=Tabla1[[#Headers],[CUMPLE]],1,0)</f>
        <v>0</v>
      </c>
      <c r="G207" s="7">
        <f>IF(Tabla1[[#This Row],[ESTADOS]]=Tabla1[[#Headers],[CUMPLE PARCIALMENTE]],1,0)</f>
        <v>0</v>
      </c>
      <c r="H207" s="7">
        <f>IF(Tabla1[[#This Row],[ESTADOS]]=Tabla1[[#Headers],[NO CUMPLE]],1,0)</f>
        <v>1</v>
      </c>
      <c r="I207" s="7">
        <f>IF(Tabla1[[#This Row],[ESTADOS]]=Tabla1[[#Headers],[NA]],1,0)</f>
        <v>0</v>
      </c>
      <c r="J207" s="20">
        <f>_xlfn.XLOOKUP(Tabla1[[#This Row],[ESTADOS]],Tabla3[ESTADO],Tabla3[CALIFICACIÓN],"No_estado",0,1)/25</f>
        <v>0</v>
      </c>
      <c r="K207" s="20">
        <f>_xlfn.XLOOKUP(Tabla1[[#This Row],[ESTADOS]],Tabla3[ESTADO],Tabla3[CALIFICACIÓN],"No_estado",0,1)/5</f>
        <v>0</v>
      </c>
      <c r="L207" s="3"/>
    </row>
    <row r="208" spans="1:12" ht="29" x14ac:dyDescent="0.35">
      <c r="A208" s="3" t="s">
        <v>41</v>
      </c>
      <c r="B208" s="2" t="str">
        <f>_xlfn.XLOOKUP(Tabla1[[#This Row],[ÁREAS]],Tabla2[ÁREAS],Tabla2[ABREVIATUTAS],"No_existe",0,1)</f>
        <v>DAF</v>
      </c>
      <c r="C208" s="3" t="s">
        <v>7</v>
      </c>
      <c r="D208" s="3" t="s">
        <v>8</v>
      </c>
      <c r="E208" s="14" t="s">
        <v>74</v>
      </c>
      <c r="F208" s="7">
        <f>IF(Tabla1[[#This Row],[ESTADOS]]=Tabla1[[#Headers],[CUMPLE]],1,0)</f>
        <v>0</v>
      </c>
      <c r="G208" s="7">
        <f>IF(Tabla1[[#This Row],[ESTADOS]]=Tabla1[[#Headers],[CUMPLE PARCIALMENTE]],1,0)</f>
        <v>1</v>
      </c>
      <c r="H208" s="7">
        <f>IF(Tabla1[[#This Row],[ESTADOS]]=Tabla1[[#Headers],[NO CUMPLE]],1,0)</f>
        <v>0</v>
      </c>
      <c r="I208" s="7">
        <f>IF(Tabla1[[#This Row],[ESTADOS]]=Tabla1[[#Headers],[NA]],1,0)</f>
        <v>0</v>
      </c>
      <c r="J208" s="20">
        <f>_xlfn.XLOOKUP(Tabla1[[#This Row],[ESTADOS]],Tabla3[ESTADO],Tabla3[CALIFICACIÓN],"No_estado",0,1)/25</f>
        <v>0.02</v>
      </c>
      <c r="K208" s="20">
        <f>_xlfn.XLOOKUP(Tabla1[[#This Row],[ESTADOS]],Tabla3[ESTADO],Tabla3[CALIFICACIÓN],"No_estado",0,1)/5</f>
        <v>0.1</v>
      </c>
      <c r="L208" s="3"/>
    </row>
    <row r="209" spans="1:12" ht="29" x14ac:dyDescent="0.35">
      <c r="A209" s="3" t="s">
        <v>41</v>
      </c>
      <c r="B209" s="2" t="str">
        <f>_xlfn.XLOOKUP(Tabla1[[#This Row],[ÁREAS]],Tabla2[ÁREAS],Tabla2[ABREVIATUTAS],"No_existe",0,1)</f>
        <v>DAF</v>
      </c>
      <c r="C209" s="3" t="s">
        <v>7</v>
      </c>
      <c r="D209" s="3" t="s">
        <v>21</v>
      </c>
      <c r="E209" s="14" t="s">
        <v>73</v>
      </c>
      <c r="F209" s="7">
        <f>IF(Tabla1[[#This Row],[ESTADOS]]=Tabla1[[#Headers],[CUMPLE]],1,0)</f>
        <v>1</v>
      </c>
      <c r="G209" s="7">
        <f>IF(Tabla1[[#This Row],[ESTADOS]]=Tabla1[[#Headers],[CUMPLE PARCIALMENTE]],1,0)</f>
        <v>0</v>
      </c>
      <c r="H209" s="7">
        <f>IF(Tabla1[[#This Row],[ESTADOS]]=Tabla1[[#Headers],[NO CUMPLE]],1,0)</f>
        <v>0</v>
      </c>
      <c r="I209" s="7">
        <f>IF(Tabla1[[#This Row],[ESTADOS]]=Tabla1[[#Headers],[NA]],1,0)</f>
        <v>0</v>
      </c>
      <c r="J209" s="20">
        <f>_xlfn.XLOOKUP(Tabla1[[#This Row],[ESTADOS]],Tabla3[ESTADO],Tabla3[CALIFICACIÓN],"No_estado",0,1)/25</f>
        <v>0.04</v>
      </c>
      <c r="K209" s="20">
        <f>_xlfn.XLOOKUP(Tabla1[[#This Row],[ESTADOS]],Tabla3[ESTADO],Tabla3[CALIFICACIÓN],"No_estado",0,1)/5</f>
        <v>0.2</v>
      </c>
      <c r="L209" s="3"/>
    </row>
    <row r="210" spans="1:12" ht="29" x14ac:dyDescent="0.35">
      <c r="A210" s="3" t="s">
        <v>41</v>
      </c>
      <c r="B210" s="2" t="str">
        <f>_xlfn.XLOOKUP(Tabla1[[#This Row],[ÁREAS]],Tabla2[ÁREAS],Tabla2[ABREVIATUTAS],"No_existe",0,1)</f>
        <v>DAF</v>
      </c>
      <c r="C210" s="3" t="s">
        <v>10</v>
      </c>
      <c r="D210" s="3" t="s">
        <v>22</v>
      </c>
      <c r="E210" s="14" t="s">
        <v>73</v>
      </c>
      <c r="F210" s="7">
        <f>IF(Tabla1[[#This Row],[ESTADOS]]=Tabla1[[#Headers],[CUMPLE]],1,0)</f>
        <v>1</v>
      </c>
      <c r="G210" s="7">
        <f>IF(Tabla1[[#This Row],[ESTADOS]]=Tabla1[[#Headers],[CUMPLE PARCIALMENTE]],1,0)</f>
        <v>0</v>
      </c>
      <c r="H210" s="7">
        <f>IF(Tabla1[[#This Row],[ESTADOS]]=Tabla1[[#Headers],[NO CUMPLE]],1,0)</f>
        <v>0</v>
      </c>
      <c r="I210" s="7">
        <f>IF(Tabla1[[#This Row],[ESTADOS]]=Tabla1[[#Headers],[NA]],1,0)</f>
        <v>0</v>
      </c>
      <c r="J210" s="20">
        <f>_xlfn.XLOOKUP(Tabla1[[#This Row],[ESTADOS]],Tabla3[ESTADO],Tabla3[CALIFICACIÓN],"No_estado",0,1)/25</f>
        <v>0.04</v>
      </c>
      <c r="K210" s="20">
        <f>_xlfn.XLOOKUP(Tabla1[[#This Row],[ESTADOS]],Tabla3[ESTADO],Tabla3[CALIFICACIÓN],"No_estado",0,1)/2</f>
        <v>0.5</v>
      </c>
      <c r="L210" s="3"/>
    </row>
    <row r="211" spans="1:12" ht="29" x14ac:dyDescent="0.35">
      <c r="A211" s="3" t="s">
        <v>41</v>
      </c>
      <c r="B211" s="2" t="str">
        <f>_xlfn.XLOOKUP(Tabla1[[#This Row],[ÁREAS]],Tabla2[ÁREAS],Tabla2[ABREVIATUTAS],"No_existe",0,1)</f>
        <v>DAF</v>
      </c>
      <c r="C211" s="3" t="s">
        <v>10</v>
      </c>
      <c r="D211" s="3" t="s">
        <v>23</v>
      </c>
      <c r="E211" s="14" t="s">
        <v>75</v>
      </c>
      <c r="F211" s="7">
        <f>IF(Tabla1[[#This Row],[ESTADOS]]=Tabla1[[#Headers],[CUMPLE]],1,0)</f>
        <v>0</v>
      </c>
      <c r="G211" s="7">
        <f>IF(Tabla1[[#This Row],[ESTADOS]]=Tabla1[[#Headers],[CUMPLE PARCIALMENTE]],1,0)</f>
        <v>0</v>
      </c>
      <c r="H211" s="7">
        <f>IF(Tabla1[[#This Row],[ESTADOS]]=Tabla1[[#Headers],[NO CUMPLE]],1,0)</f>
        <v>1</v>
      </c>
      <c r="I211" s="7">
        <f>IF(Tabla1[[#This Row],[ESTADOS]]=Tabla1[[#Headers],[NA]],1,0)</f>
        <v>0</v>
      </c>
      <c r="J211" s="20">
        <f>_xlfn.XLOOKUP(Tabla1[[#This Row],[ESTADOS]],Tabla3[ESTADO],Tabla3[CALIFICACIÓN],"No_estado",0,1)/25</f>
        <v>0</v>
      </c>
      <c r="K211" s="20">
        <f>_xlfn.XLOOKUP(Tabla1[[#This Row],[ESTADOS]],Tabla3[ESTADO],Tabla3[CALIFICACIÓN],"No_estado",0,1)/2</f>
        <v>0</v>
      </c>
      <c r="L211" s="3"/>
    </row>
    <row r="212" spans="1:12" ht="29" x14ac:dyDescent="0.35">
      <c r="A212" s="3" t="s">
        <v>41</v>
      </c>
      <c r="B212" s="2" t="str">
        <f>_xlfn.XLOOKUP(Tabla1[[#This Row],[ÁREAS]],Tabla2[ÁREAS],Tabla2[ABREVIATUTAS],"No_existe",0,1)</f>
        <v>DAF</v>
      </c>
      <c r="C212" s="3" t="s">
        <v>85</v>
      </c>
      <c r="D212" s="3" t="s">
        <v>86</v>
      </c>
      <c r="E212" s="14" t="s">
        <v>74</v>
      </c>
      <c r="F212" s="7">
        <f>IF(Tabla1[[#This Row],[ESTADOS]]=Tabla1[[#Headers],[CUMPLE]],1,0)</f>
        <v>0</v>
      </c>
      <c r="G212" s="7">
        <f>IF(Tabla1[[#This Row],[ESTADOS]]=Tabla1[[#Headers],[CUMPLE PARCIALMENTE]],1,0)</f>
        <v>1</v>
      </c>
      <c r="H212" s="7">
        <f>IF(Tabla1[[#This Row],[ESTADOS]]=Tabla1[[#Headers],[NO CUMPLE]],1,0)</f>
        <v>0</v>
      </c>
      <c r="I212" s="7">
        <f>IF(Tabla1[[#This Row],[ESTADOS]]=Tabla1[[#Headers],[NA]],1,0)</f>
        <v>0</v>
      </c>
      <c r="J212" s="20">
        <f>_xlfn.XLOOKUP(Tabla1[[#This Row],[ESTADOS]],Tabla3[ESTADO],Tabla3[CALIFICACIÓN],"No_estado",0,1)/25</f>
        <v>0.02</v>
      </c>
      <c r="K212" s="20">
        <f>_xlfn.XLOOKUP(Tabla1[[#This Row],[ESTADOS]],Tabla3[ESTADO],Tabla3[CALIFICACIÓN],"No_estado",0,1)/3</f>
        <v>0.16666666666666666</v>
      </c>
      <c r="L212" s="3"/>
    </row>
    <row r="213" spans="1:12" ht="43.5" x14ac:dyDescent="0.35">
      <c r="A213" s="3" t="s">
        <v>41</v>
      </c>
      <c r="B213" s="2" t="str">
        <f>_xlfn.XLOOKUP(Tabla1[[#This Row],[ÁREAS]],Tabla2[ÁREAS],Tabla2[ABREVIATUTAS],"No_existe",0,1)</f>
        <v>DAF</v>
      </c>
      <c r="C213" s="3" t="s">
        <v>85</v>
      </c>
      <c r="D213" s="3" t="s">
        <v>87</v>
      </c>
      <c r="E213" s="14" t="s">
        <v>73</v>
      </c>
      <c r="F213" s="7">
        <f>IF(Tabla1[[#This Row],[ESTADOS]]=Tabla1[[#Headers],[CUMPLE]],1,0)</f>
        <v>1</v>
      </c>
      <c r="G213" s="7">
        <f>IF(Tabla1[[#This Row],[ESTADOS]]=Tabla1[[#Headers],[CUMPLE PARCIALMENTE]],1,0)</f>
        <v>0</v>
      </c>
      <c r="H213" s="7">
        <f>IF(Tabla1[[#This Row],[ESTADOS]]=Tabla1[[#Headers],[NO CUMPLE]],1,0)</f>
        <v>0</v>
      </c>
      <c r="I213" s="7">
        <f>IF(Tabla1[[#This Row],[ESTADOS]]=Tabla1[[#Headers],[NA]],1,0)</f>
        <v>0</v>
      </c>
      <c r="J213" s="20">
        <f>_xlfn.XLOOKUP(Tabla1[[#This Row],[ESTADOS]],Tabla3[ESTADO],Tabla3[CALIFICACIÓN],"No_estado",0,1)/25</f>
        <v>0.04</v>
      </c>
      <c r="K213" s="20">
        <f>_xlfn.XLOOKUP(Tabla1[[#This Row],[ESTADOS]],Tabla3[ESTADO],Tabla3[CALIFICACIÓN],"No_estado",0,1)/3</f>
        <v>0.33333333333333331</v>
      </c>
      <c r="L213" s="3"/>
    </row>
    <row r="214" spans="1:12" ht="29" x14ac:dyDescent="0.35">
      <c r="A214" s="3" t="s">
        <v>41</v>
      </c>
      <c r="B214" s="2" t="str">
        <f>_xlfn.XLOOKUP(Tabla1[[#This Row],[ÁREAS]],Tabla2[ÁREAS],Tabla2[ABREVIATUTAS],"No_existe",0,1)</f>
        <v>DAF</v>
      </c>
      <c r="C214" s="3" t="s">
        <v>85</v>
      </c>
      <c r="D214" s="3" t="s">
        <v>88</v>
      </c>
      <c r="E214" s="14" t="s">
        <v>73</v>
      </c>
      <c r="F214" s="7">
        <f>IF(Tabla1[[#This Row],[ESTADOS]]=Tabla1[[#Headers],[CUMPLE]],1,0)</f>
        <v>1</v>
      </c>
      <c r="G214" s="7">
        <f>IF(Tabla1[[#This Row],[ESTADOS]]=Tabla1[[#Headers],[CUMPLE PARCIALMENTE]],1,0)</f>
        <v>0</v>
      </c>
      <c r="H214" s="7">
        <f>IF(Tabla1[[#This Row],[ESTADOS]]=Tabla1[[#Headers],[NO CUMPLE]],1,0)</f>
        <v>0</v>
      </c>
      <c r="I214" s="7">
        <f>IF(Tabla1[[#This Row],[ESTADOS]]=Tabla1[[#Headers],[NA]],1,0)</f>
        <v>0</v>
      </c>
      <c r="J214" s="20">
        <f>_xlfn.XLOOKUP(Tabla1[[#This Row],[ESTADOS]],Tabla3[ESTADO],Tabla3[CALIFICACIÓN],"No_estado",0,1)/25</f>
        <v>0.04</v>
      </c>
      <c r="K214" s="20">
        <f>_xlfn.XLOOKUP(Tabla1[[#This Row],[ESTADOS]],Tabla3[ESTADO],Tabla3[CALIFICACIÓN],"No_estado",0,1)/3</f>
        <v>0.33333333333333331</v>
      </c>
      <c r="L214" s="3"/>
    </row>
    <row r="215" spans="1:12" ht="29" x14ac:dyDescent="0.35">
      <c r="A215" s="3" t="s">
        <v>41</v>
      </c>
      <c r="B215" s="2" t="str">
        <f>_xlfn.XLOOKUP(Tabla1[[#This Row],[ÁREAS]],Tabla2[ÁREAS],Tabla2[ABREVIATUTAS],"No_existe",0,1)</f>
        <v>DAF</v>
      </c>
      <c r="C215" s="3" t="s">
        <v>90</v>
      </c>
      <c r="D215" s="3" t="s">
        <v>91</v>
      </c>
      <c r="E215" s="14" t="s">
        <v>74</v>
      </c>
      <c r="F215" s="7">
        <f>IF(Tabla1[[#This Row],[ESTADOS]]=Tabla1[[#Headers],[CUMPLE]],1,0)</f>
        <v>0</v>
      </c>
      <c r="G215" s="7">
        <f>IF(Tabla1[[#This Row],[ESTADOS]]=Tabla1[[#Headers],[CUMPLE PARCIALMENTE]],1,0)</f>
        <v>1</v>
      </c>
      <c r="H215" s="7">
        <f>IF(Tabla1[[#This Row],[ESTADOS]]=Tabla1[[#Headers],[NO CUMPLE]],1,0)</f>
        <v>0</v>
      </c>
      <c r="I215" s="7">
        <f>IF(Tabla1[[#This Row],[ESTADOS]]=Tabla1[[#Headers],[NA]],1,0)</f>
        <v>0</v>
      </c>
      <c r="J215" s="20">
        <f>_xlfn.XLOOKUP(Tabla1[[#This Row],[ESTADOS]],Tabla3[ESTADO],Tabla3[CALIFICACIÓN],"No_estado",0,1)/25</f>
        <v>0.02</v>
      </c>
      <c r="K215" s="20">
        <f>_xlfn.XLOOKUP(Tabla1[[#This Row],[ESTADOS]],Tabla3[ESTADO],Tabla3[CALIFICACIÓN],"No_estado",0,1)/2</f>
        <v>0.25</v>
      </c>
      <c r="L215" s="3"/>
    </row>
    <row r="216" spans="1:12" ht="29" x14ac:dyDescent="0.35">
      <c r="A216" s="3" t="s">
        <v>41</v>
      </c>
      <c r="B216" s="2" t="str">
        <f>_xlfn.XLOOKUP(Tabla1[[#This Row],[ÁREAS]],Tabla2[ÁREAS],Tabla2[ABREVIATUTAS],"No_existe",0,1)</f>
        <v>DAF</v>
      </c>
      <c r="C216" s="3" t="s">
        <v>90</v>
      </c>
      <c r="D216" s="3" t="s">
        <v>92</v>
      </c>
      <c r="E216" s="14" t="s">
        <v>75</v>
      </c>
      <c r="F216" s="7">
        <f>IF(Tabla1[[#This Row],[ESTADOS]]=Tabla1[[#Headers],[CUMPLE]],1,0)</f>
        <v>0</v>
      </c>
      <c r="G216" s="7">
        <f>IF(Tabla1[[#This Row],[ESTADOS]]=Tabla1[[#Headers],[CUMPLE PARCIALMENTE]],1,0)</f>
        <v>0</v>
      </c>
      <c r="H216" s="7">
        <f>IF(Tabla1[[#This Row],[ESTADOS]]=Tabla1[[#Headers],[NO CUMPLE]],1,0)</f>
        <v>1</v>
      </c>
      <c r="I216" s="7">
        <f>IF(Tabla1[[#This Row],[ESTADOS]]=Tabla1[[#Headers],[NA]],1,0)</f>
        <v>0</v>
      </c>
      <c r="J216" s="20">
        <f>_xlfn.XLOOKUP(Tabla1[[#This Row],[ESTADOS]],Tabla3[ESTADO],Tabla3[CALIFICACIÓN],"No_estado",0,1)/25</f>
        <v>0</v>
      </c>
      <c r="K216" s="20">
        <f>_xlfn.XLOOKUP(Tabla1[[#This Row],[ESTADOS]],Tabla3[ESTADO],Tabla3[CALIFICACIÓN],"No_estado",0,1)/2</f>
        <v>0</v>
      </c>
      <c r="L216" s="3"/>
    </row>
    <row r="217" spans="1:12" ht="29" x14ac:dyDescent="0.35">
      <c r="A217" s="3" t="s">
        <v>41</v>
      </c>
      <c r="B217" s="2" t="str">
        <f>_xlfn.XLOOKUP(Tabla1[[#This Row],[ÁREAS]],Tabla2[ÁREAS],Tabla2[ABREVIATUTAS],"No_existe",0,1)</f>
        <v>DAF</v>
      </c>
      <c r="C217" s="3" t="s">
        <v>11</v>
      </c>
      <c r="D217" s="3" t="s">
        <v>24</v>
      </c>
      <c r="E217" s="14" t="s">
        <v>75</v>
      </c>
      <c r="F217" s="7">
        <f>IF(Tabla1[[#This Row],[ESTADOS]]=Tabla1[[#Headers],[CUMPLE]],1,0)</f>
        <v>0</v>
      </c>
      <c r="G217" s="7">
        <f>IF(Tabla1[[#This Row],[ESTADOS]]=Tabla1[[#Headers],[CUMPLE PARCIALMENTE]],1,0)</f>
        <v>0</v>
      </c>
      <c r="H217" s="7">
        <f>IF(Tabla1[[#This Row],[ESTADOS]]=Tabla1[[#Headers],[NO CUMPLE]],1,0)</f>
        <v>1</v>
      </c>
      <c r="I217" s="7">
        <f>IF(Tabla1[[#This Row],[ESTADOS]]=Tabla1[[#Headers],[NA]],1,0)</f>
        <v>0</v>
      </c>
      <c r="J217" s="20">
        <f>_xlfn.XLOOKUP(Tabla1[[#This Row],[ESTADOS]],Tabla3[ESTADO],Tabla3[CALIFICACIÓN],"No_estado",0,1)/25</f>
        <v>0</v>
      </c>
      <c r="K217" s="20">
        <f>_xlfn.XLOOKUP(Tabla1[[#This Row],[ESTADOS]],Tabla3[ESTADO],Tabla3[CALIFICACIÓN],"No_estado",0,1)/2</f>
        <v>0</v>
      </c>
      <c r="L217" s="3"/>
    </row>
    <row r="218" spans="1:12" ht="58" x14ac:dyDescent="0.35">
      <c r="A218" s="3" t="s">
        <v>41</v>
      </c>
      <c r="B218" s="2" t="str">
        <f>_xlfn.XLOOKUP(Tabla1[[#This Row],[ÁREAS]],Tabla2[ÁREAS],Tabla2[ABREVIATUTAS],"No_existe",0,1)</f>
        <v>DAF</v>
      </c>
      <c r="C218" s="3" t="s">
        <v>11</v>
      </c>
      <c r="D218" s="3" t="s">
        <v>84</v>
      </c>
      <c r="E218" s="14" t="s">
        <v>74</v>
      </c>
      <c r="F218" s="7">
        <f>IF(Tabla1[[#This Row],[ESTADOS]]=Tabla1[[#Headers],[CUMPLE]],1,0)</f>
        <v>0</v>
      </c>
      <c r="G218" s="7">
        <f>IF(Tabla1[[#This Row],[ESTADOS]]=Tabla1[[#Headers],[CUMPLE PARCIALMENTE]],1,0)</f>
        <v>1</v>
      </c>
      <c r="H218" s="7">
        <f>IF(Tabla1[[#This Row],[ESTADOS]]=Tabla1[[#Headers],[NO CUMPLE]],1,0)</f>
        <v>0</v>
      </c>
      <c r="I218" s="7">
        <f>IF(Tabla1[[#This Row],[ESTADOS]]=Tabla1[[#Headers],[NA]],1,0)</f>
        <v>0</v>
      </c>
      <c r="J218" s="20">
        <f>_xlfn.XLOOKUP(Tabla1[[#This Row],[ESTADOS]],Tabla3[ESTADO],Tabla3[CALIFICACIÓN],"No_estado",0,1)/25</f>
        <v>0.02</v>
      </c>
      <c r="K218" s="20">
        <f>_xlfn.XLOOKUP(Tabla1[[#This Row],[ESTADOS]],Tabla3[ESTADO],Tabla3[CALIFICACIÓN],"No_estado",0,1)/2</f>
        <v>0.25</v>
      </c>
      <c r="L218" s="3"/>
    </row>
    <row r="219" spans="1:12" ht="29" x14ac:dyDescent="0.35">
      <c r="A219" s="3" t="s">
        <v>41</v>
      </c>
      <c r="B219" s="2" t="str">
        <f>_xlfn.XLOOKUP(Tabla1[[#This Row],[ÁREAS]],Tabla2[ÁREAS],Tabla2[ABREVIATUTAS],"No_existe",0,1)</f>
        <v>DAF</v>
      </c>
      <c r="C219" s="3" t="s">
        <v>12</v>
      </c>
      <c r="D219" s="3" t="s">
        <v>25</v>
      </c>
      <c r="E219" s="14" t="s">
        <v>73</v>
      </c>
      <c r="F219" s="7">
        <f>IF(Tabla1[[#This Row],[ESTADOS]]=Tabla1[[#Headers],[CUMPLE]],1,0)</f>
        <v>1</v>
      </c>
      <c r="G219" s="7">
        <f>IF(Tabla1[[#This Row],[ESTADOS]]=Tabla1[[#Headers],[CUMPLE PARCIALMENTE]],1,0)</f>
        <v>0</v>
      </c>
      <c r="H219" s="7">
        <f>IF(Tabla1[[#This Row],[ESTADOS]]=Tabla1[[#Headers],[NO CUMPLE]],1,0)</f>
        <v>0</v>
      </c>
      <c r="I219" s="7">
        <f>IF(Tabla1[[#This Row],[ESTADOS]]=Tabla1[[#Headers],[NA]],1,0)</f>
        <v>0</v>
      </c>
      <c r="J219" s="20">
        <f>_xlfn.XLOOKUP(Tabla1[[#This Row],[ESTADOS]],Tabla3[ESTADO],Tabla3[CALIFICACIÓN],"No_estado",0,1)/25</f>
        <v>0.04</v>
      </c>
      <c r="K219" s="20">
        <f>_xlfn.XLOOKUP(Tabla1[[#This Row],[ESTADOS]],Tabla3[ESTADO],Tabla3[CALIFICACIÓN],"No_estado",0,1)/2</f>
        <v>0.5</v>
      </c>
      <c r="L219" s="3"/>
    </row>
    <row r="220" spans="1:12" ht="29" x14ac:dyDescent="0.35">
      <c r="A220" s="3" t="s">
        <v>41</v>
      </c>
      <c r="B220" s="2" t="str">
        <f>_xlfn.XLOOKUP(Tabla1[[#This Row],[ÁREAS]],Tabla2[ÁREAS],Tabla2[ABREVIATUTAS],"No_existe",0,1)</f>
        <v>DAF</v>
      </c>
      <c r="C220" s="3" t="s">
        <v>12</v>
      </c>
      <c r="D220" s="3" t="s">
        <v>26</v>
      </c>
      <c r="E220" s="14" t="s">
        <v>73</v>
      </c>
      <c r="F220" s="7">
        <f>IF(Tabla1[[#This Row],[ESTADOS]]=Tabla1[[#Headers],[CUMPLE]],1,0)</f>
        <v>1</v>
      </c>
      <c r="G220" s="7">
        <f>IF(Tabla1[[#This Row],[ESTADOS]]=Tabla1[[#Headers],[CUMPLE PARCIALMENTE]],1,0)</f>
        <v>0</v>
      </c>
      <c r="H220" s="7">
        <f>IF(Tabla1[[#This Row],[ESTADOS]]=Tabla1[[#Headers],[NO CUMPLE]],1,0)</f>
        <v>0</v>
      </c>
      <c r="I220" s="7">
        <f>IF(Tabla1[[#This Row],[ESTADOS]]=Tabla1[[#Headers],[NA]],1,0)</f>
        <v>0</v>
      </c>
      <c r="J220" s="20">
        <f>_xlfn.XLOOKUP(Tabla1[[#This Row],[ESTADOS]],Tabla3[ESTADO],Tabla3[CALIFICACIÓN],"No_estado",0,1)/25</f>
        <v>0.04</v>
      </c>
      <c r="K220" s="20">
        <f>_xlfn.XLOOKUP(Tabla1[[#This Row],[ESTADOS]],Tabla3[ESTADO],Tabla3[CALIFICACIÓN],"No_estado",0,1)/2</f>
        <v>0.5</v>
      </c>
      <c r="L220" s="3"/>
    </row>
    <row r="221" spans="1:12" ht="29" x14ac:dyDescent="0.35">
      <c r="A221" s="3" t="s">
        <v>41</v>
      </c>
      <c r="B221" s="2" t="str">
        <f>_xlfn.XLOOKUP(Tabla1[[#This Row],[ÁREAS]],Tabla2[ÁREAS],Tabla2[ABREVIATUTAS],"No_existe",0,1)</f>
        <v>DAF</v>
      </c>
      <c r="C221" s="3" t="s">
        <v>13</v>
      </c>
      <c r="D221" s="3" t="s">
        <v>27</v>
      </c>
      <c r="E221" s="14" t="s">
        <v>75</v>
      </c>
      <c r="F221" s="7">
        <f>IF(Tabla1[[#This Row],[ESTADOS]]=Tabla1[[#Headers],[CUMPLE]],1,0)</f>
        <v>0</v>
      </c>
      <c r="G221" s="7">
        <f>IF(Tabla1[[#This Row],[ESTADOS]]=Tabla1[[#Headers],[CUMPLE PARCIALMENTE]],1,0)</f>
        <v>0</v>
      </c>
      <c r="H221" s="7">
        <f>IF(Tabla1[[#This Row],[ESTADOS]]=Tabla1[[#Headers],[NO CUMPLE]],1,0)</f>
        <v>1</v>
      </c>
      <c r="I221" s="7">
        <f>IF(Tabla1[[#This Row],[ESTADOS]]=Tabla1[[#Headers],[NA]],1,0)</f>
        <v>0</v>
      </c>
      <c r="J221" s="20">
        <f>_xlfn.XLOOKUP(Tabla1[[#This Row],[ESTADOS]],Tabla3[ESTADO],Tabla3[CALIFICACIÓN],"No_estado",0,1)/25</f>
        <v>0</v>
      </c>
      <c r="K221" s="20">
        <f>_xlfn.XLOOKUP(Tabla1[[#This Row],[ESTADOS]],Tabla3[ESTADO],Tabla3[CALIFICACIÓN],"No_estado",0,1)/4</f>
        <v>0</v>
      </c>
      <c r="L221" s="3"/>
    </row>
    <row r="222" spans="1:12" ht="29" x14ac:dyDescent="0.35">
      <c r="A222" s="3" t="s">
        <v>41</v>
      </c>
      <c r="B222" s="2" t="str">
        <f>_xlfn.XLOOKUP(Tabla1[[#This Row],[ÁREAS]],Tabla2[ÁREAS],Tabla2[ABREVIATUTAS],"No_existe",0,1)</f>
        <v>DAF</v>
      </c>
      <c r="C222" s="3" t="s">
        <v>13</v>
      </c>
      <c r="D222" s="3" t="s">
        <v>28</v>
      </c>
      <c r="E222" s="14" t="s">
        <v>75</v>
      </c>
      <c r="F222" s="7">
        <f>IF(Tabla1[[#This Row],[ESTADOS]]=Tabla1[[#Headers],[CUMPLE]],1,0)</f>
        <v>0</v>
      </c>
      <c r="G222" s="7">
        <f>IF(Tabla1[[#This Row],[ESTADOS]]=Tabla1[[#Headers],[CUMPLE PARCIALMENTE]],1,0)</f>
        <v>0</v>
      </c>
      <c r="H222" s="7">
        <f>IF(Tabla1[[#This Row],[ESTADOS]]=Tabla1[[#Headers],[NO CUMPLE]],1,0)</f>
        <v>1</v>
      </c>
      <c r="I222" s="7">
        <f>IF(Tabla1[[#This Row],[ESTADOS]]=Tabla1[[#Headers],[NA]],1,0)</f>
        <v>0</v>
      </c>
      <c r="J222" s="20">
        <f>_xlfn.XLOOKUP(Tabla1[[#This Row],[ESTADOS]],Tabla3[ESTADO],Tabla3[CALIFICACIÓN],"No_estado",0,1)/25</f>
        <v>0</v>
      </c>
      <c r="K222" s="20">
        <f>_xlfn.XLOOKUP(Tabla1[[#This Row],[ESTADOS]],Tabla3[ESTADO],Tabla3[CALIFICACIÓN],"No_estado",0,1)/4</f>
        <v>0</v>
      </c>
      <c r="L222" s="3"/>
    </row>
    <row r="223" spans="1:12" ht="29" x14ac:dyDescent="0.35">
      <c r="A223" s="3" t="s">
        <v>41</v>
      </c>
      <c r="B223" s="2" t="str">
        <f>_xlfn.XLOOKUP(Tabla1[[#This Row],[ÁREAS]],Tabla2[ÁREAS],Tabla2[ABREVIATUTAS],"No_existe",0,1)</f>
        <v>DAF</v>
      </c>
      <c r="C223" s="3" t="s">
        <v>13</v>
      </c>
      <c r="D223" s="3" t="s">
        <v>14</v>
      </c>
      <c r="E223" s="14" t="s">
        <v>75</v>
      </c>
      <c r="F223" s="7">
        <f>IF(Tabla1[[#This Row],[ESTADOS]]=Tabla1[[#Headers],[CUMPLE]],1,0)</f>
        <v>0</v>
      </c>
      <c r="G223" s="7">
        <f>IF(Tabla1[[#This Row],[ESTADOS]]=Tabla1[[#Headers],[CUMPLE PARCIALMENTE]],1,0)</f>
        <v>0</v>
      </c>
      <c r="H223" s="7">
        <f>IF(Tabla1[[#This Row],[ESTADOS]]=Tabla1[[#Headers],[NO CUMPLE]],1,0)</f>
        <v>1</v>
      </c>
      <c r="I223" s="7">
        <f>IF(Tabla1[[#This Row],[ESTADOS]]=Tabla1[[#Headers],[NA]],1,0)</f>
        <v>0</v>
      </c>
      <c r="J223" s="20">
        <f>_xlfn.XLOOKUP(Tabla1[[#This Row],[ESTADOS]],Tabla3[ESTADO],Tabla3[CALIFICACIÓN],"No_estado",0,1)/25</f>
        <v>0</v>
      </c>
      <c r="K223" s="20">
        <f>_xlfn.XLOOKUP(Tabla1[[#This Row],[ESTADOS]],Tabla3[ESTADO],Tabla3[CALIFICACIÓN],"No_estado",0,1)/4</f>
        <v>0</v>
      </c>
      <c r="L223" s="3"/>
    </row>
    <row r="224" spans="1:12" ht="29" x14ac:dyDescent="0.35">
      <c r="A224" s="3" t="s">
        <v>41</v>
      </c>
      <c r="B224" s="2" t="str">
        <f>_xlfn.XLOOKUP(Tabla1[[#This Row],[ÁREAS]],Tabla2[ÁREAS],Tabla2[ABREVIATUTAS],"No_existe",0,1)</f>
        <v>DAF</v>
      </c>
      <c r="C224" s="3" t="s">
        <v>13</v>
      </c>
      <c r="D224" s="3" t="s">
        <v>29</v>
      </c>
      <c r="E224" s="14" t="s">
        <v>75</v>
      </c>
      <c r="F224" s="7">
        <f>IF(Tabla1[[#This Row],[ESTADOS]]=Tabla1[[#Headers],[CUMPLE]],1,0)</f>
        <v>0</v>
      </c>
      <c r="G224" s="7">
        <f>IF(Tabla1[[#This Row],[ESTADOS]]=Tabla1[[#Headers],[CUMPLE PARCIALMENTE]],1,0)</f>
        <v>0</v>
      </c>
      <c r="H224" s="7">
        <f>IF(Tabla1[[#This Row],[ESTADOS]]=Tabla1[[#Headers],[NO CUMPLE]],1,0)</f>
        <v>1</v>
      </c>
      <c r="I224" s="7">
        <f>IF(Tabla1[[#This Row],[ESTADOS]]=Tabla1[[#Headers],[NA]],1,0)</f>
        <v>0</v>
      </c>
      <c r="J224" s="20">
        <f>_xlfn.XLOOKUP(Tabla1[[#This Row],[ESTADOS]],Tabla3[ESTADO],Tabla3[CALIFICACIÓN],"No_estado",0,1)/25</f>
        <v>0</v>
      </c>
      <c r="K224" s="20">
        <f>_xlfn.XLOOKUP(Tabla1[[#This Row],[ESTADOS]],Tabla3[ESTADO],Tabla3[CALIFICACIÓN],"No_estado",0,1)/4</f>
        <v>0</v>
      </c>
      <c r="L224" s="3"/>
    </row>
    <row r="225" spans="1:12" ht="29" x14ac:dyDescent="0.35">
      <c r="A225" s="3" t="s">
        <v>41</v>
      </c>
      <c r="B225" s="2" t="str">
        <f>_xlfn.XLOOKUP(Tabla1[[#This Row],[ÁREAS]],Tabla2[ÁREAS],Tabla2[ABREVIATUTAS],"No_existe",0,1)</f>
        <v>DAF</v>
      </c>
      <c r="C225" s="3" t="s">
        <v>15</v>
      </c>
      <c r="D225" s="3" t="s">
        <v>30</v>
      </c>
      <c r="E225" s="14" t="s">
        <v>75</v>
      </c>
      <c r="F225" s="7">
        <f>IF(Tabla1[[#This Row],[ESTADOS]]=Tabla1[[#Headers],[CUMPLE]],1,0)</f>
        <v>0</v>
      </c>
      <c r="G225" s="7">
        <f>IF(Tabla1[[#This Row],[ESTADOS]]=Tabla1[[#Headers],[CUMPLE PARCIALMENTE]],1,0)</f>
        <v>0</v>
      </c>
      <c r="H225" s="7">
        <f>IF(Tabla1[[#This Row],[ESTADOS]]=Tabla1[[#Headers],[NO CUMPLE]],1,0)</f>
        <v>1</v>
      </c>
      <c r="I225" s="7">
        <f>IF(Tabla1[[#This Row],[ESTADOS]]=Tabla1[[#Headers],[NA]],1,0)</f>
        <v>0</v>
      </c>
      <c r="J225" s="20">
        <f>_xlfn.XLOOKUP(Tabla1[[#This Row],[ESTADOS]],Tabla3[ESTADO],Tabla3[CALIFICACIÓN],"No_estado",0,1)/25</f>
        <v>0</v>
      </c>
      <c r="K225" s="20">
        <f>_xlfn.XLOOKUP(Tabla1[[#This Row],[ESTADOS]],Tabla3[ESTADO],Tabla3[CALIFICACIÓN],"No_estado",0,1)/2</f>
        <v>0</v>
      </c>
      <c r="L225" s="3"/>
    </row>
    <row r="226" spans="1:12" ht="29" x14ac:dyDescent="0.35">
      <c r="A226" s="3" t="s">
        <v>41</v>
      </c>
      <c r="B226" s="2" t="str">
        <f>_xlfn.XLOOKUP(Tabla1[[#This Row],[ÁREAS]],Tabla2[ÁREAS],Tabla2[ABREVIATUTAS],"No_existe",0,1)</f>
        <v>DAF</v>
      </c>
      <c r="C226" s="3" t="s">
        <v>15</v>
      </c>
      <c r="D226" s="3" t="s">
        <v>31</v>
      </c>
      <c r="E226" s="14" t="s">
        <v>74</v>
      </c>
      <c r="F226" s="7">
        <f>IF(Tabla1[[#This Row],[ESTADOS]]=Tabla1[[#Headers],[CUMPLE]],1,0)</f>
        <v>0</v>
      </c>
      <c r="G226" s="7">
        <f>IF(Tabla1[[#This Row],[ESTADOS]]=Tabla1[[#Headers],[CUMPLE PARCIALMENTE]],1,0)</f>
        <v>1</v>
      </c>
      <c r="H226" s="7">
        <f>IF(Tabla1[[#This Row],[ESTADOS]]=Tabla1[[#Headers],[NO CUMPLE]],1,0)</f>
        <v>0</v>
      </c>
      <c r="I226" s="7">
        <f>IF(Tabla1[[#This Row],[ESTADOS]]=Tabla1[[#Headers],[NA]],1,0)</f>
        <v>0</v>
      </c>
      <c r="J226" s="20">
        <f>_xlfn.XLOOKUP(Tabla1[[#This Row],[ESTADOS]],Tabla3[ESTADO],Tabla3[CALIFICACIÓN],"No_estado",0,1)/25</f>
        <v>0.02</v>
      </c>
      <c r="K226" s="20">
        <f>_xlfn.XLOOKUP(Tabla1[[#This Row],[ESTADOS]],Tabla3[ESTADO],Tabla3[CALIFICACIÓN],"No_estado",0,1)/3</f>
        <v>0.16666666666666666</v>
      </c>
      <c r="L226" s="3"/>
    </row>
    <row r="227" spans="1:12" ht="43.5" x14ac:dyDescent="0.35">
      <c r="A227" s="3" t="s">
        <v>42</v>
      </c>
      <c r="B227" s="2" t="str">
        <f>_xlfn.XLOOKUP(Tabla1[[#This Row],[ÁREAS]],Tabla2[ÁREAS],Tabla2[ABREVIATUTAS],"No_existe",0,1)</f>
        <v>SGCSC</v>
      </c>
      <c r="C227" s="3" t="s">
        <v>6</v>
      </c>
      <c r="D227" s="3" t="s">
        <v>16</v>
      </c>
      <c r="E227" s="14" t="s">
        <v>73</v>
      </c>
      <c r="F227" s="7">
        <f>IF(Tabla1[[#This Row],[ESTADOS]]=Tabla1[[#Headers],[CUMPLE]],1,0)</f>
        <v>1</v>
      </c>
      <c r="G227" s="7">
        <f>IF(Tabla1[[#This Row],[ESTADOS]]=Tabla1[[#Headers],[CUMPLE PARCIALMENTE]],1,0)</f>
        <v>0</v>
      </c>
      <c r="H227" s="7">
        <f>IF(Tabla1[[#This Row],[ESTADOS]]=Tabla1[[#Headers],[NO CUMPLE]],1,0)</f>
        <v>0</v>
      </c>
      <c r="I227" s="7">
        <f>IF(Tabla1[[#This Row],[ESTADOS]]=Tabla1[[#Headers],[NA]],1,0)</f>
        <v>0</v>
      </c>
      <c r="J227" s="20">
        <f>_xlfn.XLOOKUP(Tabla1[[#This Row],[ESTADOS]],Tabla3[ESTADO],Tabla3[CALIFICACIÓN],"No_estado",0,1)/25</f>
        <v>0.04</v>
      </c>
      <c r="K227" s="20">
        <f>_xlfn.XLOOKUP(Tabla1[[#This Row],[ESTADOS]],Tabla3[ESTADO],Tabla3[CALIFICACIÓN],"No_estado",0,1)/3</f>
        <v>0.33333333333333331</v>
      </c>
      <c r="L227" s="3"/>
    </row>
    <row r="228" spans="1:12" ht="58" x14ac:dyDescent="0.35">
      <c r="A228" s="3" t="s">
        <v>42</v>
      </c>
      <c r="B228" s="2" t="str">
        <f>_xlfn.XLOOKUP(Tabla1[[#This Row],[ÁREAS]],Tabla2[ÁREAS],Tabla2[ABREVIATUTAS],"No_existe",0,1)</f>
        <v>SGCSC</v>
      </c>
      <c r="C228" s="3" t="s">
        <v>6</v>
      </c>
      <c r="D228" s="3" t="s">
        <v>17</v>
      </c>
      <c r="E228" s="14" t="s">
        <v>73</v>
      </c>
      <c r="F228" s="7">
        <f>IF(Tabla1[[#This Row],[ESTADOS]]=Tabla1[[#Headers],[CUMPLE]],1,0)</f>
        <v>1</v>
      </c>
      <c r="G228" s="7">
        <f>IF(Tabla1[[#This Row],[ESTADOS]]=Tabla1[[#Headers],[CUMPLE PARCIALMENTE]],1,0)</f>
        <v>0</v>
      </c>
      <c r="H228" s="7">
        <f>IF(Tabla1[[#This Row],[ESTADOS]]=Tabla1[[#Headers],[NO CUMPLE]],1,0)</f>
        <v>0</v>
      </c>
      <c r="I228" s="7">
        <f>IF(Tabla1[[#This Row],[ESTADOS]]=Tabla1[[#Headers],[NA]],1,0)</f>
        <v>0</v>
      </c>
      <c r="J228" s="20">
        <f>_xlfn.XLOOKUP(Tabla1[[#This Row],[ESTADOS]],Tabla3[ESTADO],Tabla3[CALIFICACIÓN],"No_estado",0,1)/25</f>
        <v>0.04</v>
      </c>
      <c r="K228" s="20">
        <f>_xlfn.XLOOKUP(Tabla1[[#This Row],[ESTADOS]],Tabla3[ESTADO],Tabla3[CALIFICACIÓN],"No_estado",0,1)/3</f>
        <v>0.33333333333333331</v>
      </c>
      <c r="L228" s="3"/>
    </row>
    <row r="229" spans="1:12" ht="43.5" x14ac:dyDescent="0.35">
      <c r="A229" s="3" t="s">
        <v>42</v>
      </c>
      <c r="B229" s="2" t="str">
        <f>_xlfn.XLOOKUP(Tabla1[[#This Row],[ÁREAS]],Tabla2[ÁREAS],Tabla2[ABREVIATUTAS],"No_existe",0,1)</f>
        <v>SGCSC</v>
      </c>
      <c r="C229" s="3" t="s">
        <v>6</v>
      </c>
      <c r="D229" s="3" t="s">
        <v>18</v>
      </c>
      <c r="E229" s="14" t="s">
        <v>75</v>
      </c>
      <c r="F229" s="7">
        <f>IF(Tabla1[[#This Row],[ESTADOS]]=Tabla1[[#Headers],[CUMPLE]],1,0)</f>
        <v>0</v>
      </c>
      <c r="G229" s="7">
        <f>IF(Tabla1[[#This Row],[ESTADOS]]=Tabla1[[#Headers],[CUMPLE PARCIALMENTE]],1,0)</f>
        <v>0</v>
      </c>
      <c r="H229" s="7">
        <f>IF(Tabla1[[#This Row],[ESTADOS]]=Tabla1[[#Headers],[NO CUMPLE]],1,0)</f>
        <v>1</v>
      </c>
      <c r="I229" s="7">
        <f>IF(Tabla1[[#This Row],[ESTADOS]]=Tabla1[[#Headers],[NA]],1,0)</f>
        <v>0</v>
      </c>
      <c r="J229" s="20">
        <f>_xlfn.XLOOKUP(Tabla1[[#This Row],[ESTADOS]],Tabla3[ESTADO],Tabla3[CALIFICACIÓN],"No_estado",0,1)/25</f>
        <v>0</v>
      </c>
      <c r="K229" s="20">
        <f>_xlfn.XLOOKUP(Tabla1[[#This Row],[ESTADOS]],Tabla3[ESTADO],Tabla3[CALIFICACIÓN],"No_estado",0,1)/3</f>
        <v>0</v>
      </c>
      <c r="L229" s="3"/>
    </row>
    <row r="230" spans="1:12" ht="43.5" x14ac:dyDescent="0.35">
      <c r="A230" s="3" t="s">
        <v>42</v>
      </c>
      <c r="B230" s="2" t="str">
        <f>_xlfn.XLOOKUP(Tabla1[[#This Row],[ÁREAS]],Tabla2[ÁREAS],Tabla2[ABREVIATUTAS],"No_existe",0,1)</f>
        <v>SGCSC</v>
      </c>
      <c r="C230" s="3" t="s">
        <v>7</v>
      </c>
      <c r="D230" s="3" t="s">
        <v>19</v>
      </c>
      <c r="E230" s="14" t="s">
        <v>74</v>
      </c>
      <c r="F230" s="7">
        <f>IF(Tabla1[[#This Row],[ESTADOS]]=Tabla1[[#Headers],[CUMPLE]],1,0)</f>
        <v>0</v>
      </c>
      <c r="G230" s="7">
        <f>IF(Tabla1[[#This Row],[ESTADOS]]=Tabla1[[#Headers],[CUMPLE PARCIALMENTE]],1,0)</f>
        <v>1</v>
      </c>
      <c r="H230" s="7">
        <f>IF(Tabla1[[#This Row],[ESTADOS]]=Tabla1[[#Headers],[NO CUMPLE]],1,0)</f>
        <v>0</v>
      </c>
      <c r="I230" s="7">
        <f>IF(Tabla1[[#This Row],[ESTADOS]]=Tabla1[[#Headers],[NA]],1,0)</f>
        <v>0</v>
      </c>
      <c r="J230" s="20">
        <f>_xlfn.XLOOKUP(Tabla1[[#This Row],[ESTADOS]],Tabla3[ESTADO],Tabla3[CALIFICACIÓN],"No_estado",0,1)/25</f>
        <v>0.02</v>
      </c>
      <c r="K230" s="20">
        <f>_xlfn.XLOOKUP(Tabla1[[#This Row],[ESTADOS]],Tabla3[ESTADO],Tabla3[CALIFICACIÓN],"No_estado",0,1)/5</f>
        <v>0.1</v>
      </c>
      <c r="L230" s="3"/>
    </row>
    <row r="231" spans="1:12" ht="43.5" x14ac:dyDescent="0.35">
      <c r="A231" s="3" t="s">
        <v>42</v>
      </c>
      <c r="B231" s="2" t="str">
        <f>_xlfn.XLOOKUP(Tabla1[[#This Row],[ÁREAS]],Tabla2[ÁREAS],Tabla2[ABREVIATUTAS],"No_existe",0,1)</f>
        <v>SGCSC</v>
      </c>
      <c r="C231" s="3" t="s">
        <v>7</v>
      </c>
      <c r="D231" s="3" t="s">
        <v>20</v>
      </c>
      <c r="E231" s="14" t="s">
        <v>73</v>
      </c>
      <c r="F231" s="7">
        <f>IF(Tabla1[[#This Row],[ESTADOS]]=Tabla1[[#Headers],[CUMPLE]],1,0)</f>
        <v>1</v>
      </c>
      <c r="G231" s="7">
        <f>IF(Tabla1[[#This Row],[ESTADOS]]=Tabla1[[#Headers],[CUMPLE PARCIALMENTE]],1,0)</f>
        <v>0</v>
      </c>
      <c r="H231" s="7">
        <f>IF(Tabla1[[#This Row],[ESTADOS]]=Tabla1[[#Headers],[NO CUMPLE]],1,0)</f>
        <v>0</v>
      </c>
      <c r="I231" s="7">
        <f>IF(Tabla1[[#This Row],[ESTADOS]]=Tabla1[[#Headers],[NA]],1,0)</f>
        <v>0</v>
      </c>
      <c r="J231" s="20">
        <f>_xlfn.XLOOKUP(Tabla1[[#This Row],[ESTADOS]],Tabla3[ESTADO],Tabla3[CALIFICACIÓN],"No_estado",0,1)/25</f>
        <v>0.04</v>
      </c>
      <c r="K231" s="20">
        <f>_xlfn.XLOOKUP(Tabla1[[#This Row],[ESTADOS]],Tabla3[ESTADO],Tabla3[CALIFICACIÓN],"No_estado",0,1)/5</f>
        <v>0.2</v>
      </c>
      <c r="L231" s="3"/>
    </row>
    <row r="232" spans="1:12" ht="43.5" x14ac:dyDescent="0.35">
      <c r="A232" s="3" t="s">
        <v>42</v>
      </c>
      <c r="B232" s="2" t="str">
        <f>_xlfn.XLOOKUP(Tabla1[[#This Row],[ÁREAS]],Tabla2[ÁREAS],Tabla2[ABREVIATUTAS],"No_existe",0,1)</f>
        <v>SGCSC</v>
      </c>
      <c r="C232" s="3" t="s">
        <v>7</v>
      </c>
      <c r="D232" s="3" t="s">
        <v>9</v>
      </c>
      <c r="E232" s="14" t="s">
        <v>73</v>
      </c>
      <c r="F232" s="7">
        <f>IF(Tabla1[[#This Row],[ESTADOS]]=Tabla1[[#Headers],[CUMPLE]],1,0)</f>
        <v>1</v>
      </c>
      <c r="G232" s="7">
        <f>IF(Tabla1[[#This Row],[ESTADOS]]=Tabla1[[#Headers],[CUMPLE PARCIALMENTE]],1,0)</f>
        <v>0</v>
      </c>
      <c r="H232" s="7">
        <f>IF(Tabla1[[#This Row],[ESTADOS]]=Tabla1[[#Headers],[NO CUMPLE]],1,0)</f>
        <v>0</v>
      </c>
      <c r="I232" s="7">
        <f>IF(Tabla1[[#This Row],[ESTADOS]]=Tabla1[[#Headers],[NA]],1,0)</f>
        <v>0</v>
      </c>
      <c r="J232" s="20">
        <f>_xlfn.XLOOKUP(Tabla1[[#This Row],[ESTADOS]],Tabla3[ESTADO],Tabla3[CALIFICACIÓN],"No_estado",0,1)/25</f>
        <v>0.04</v>
      </c>
      <c r="K232" s="20">
        <f>_xlfn.XLOOKUP(Tabla1[[#This Row],[ESTADOS]],Tabla3[ESTADO],Tabla3[CALIFICACIÓN],"No_estado",0,1)/5</f>
        <v>0.2</v>
      </c>
      <c r="L232" s="3"/>
    </row>
    <row r="233" spans="1:12" ht="43.5" x14ac:dyDescent="0.35">
      <c r="A233" s="3" t="s">
        <v>42</v>
      </c>
      <c r="B233" s="2" t="str">
        <f>_xlfn.XLOOKUP(Tabla1[[#This Row],[ÁREAS]],Tabla2[ÁREAS],Tabla2[ABREVIATUTAS],"No_existe",0,1)</f>
        <v>SGCSC</v>
      </c>
      <c r="C233" s="3" t="s">
        <v>7</v>
      </c>
      <c r="D233" s="3" t="s">
        <v>8</v>
      </c>
      <c r="E233" s="14" t="s">
        <v>75</v>
      </c>
      <c r="F233" s="7">
        <f>IF(Tabla1[[#This Row],[ESTADOS]]=Tabla1[[#Headers],[CUMPLE]],1,0)</f>
        <v>0</v>
      </c>
      <c r="G233" s="7">
        <f>IF(Tabla1[[#This Row],[ESTADOS]]=Tabla1[[#Headers],[CUMPLE PARCIALMENTE]],1,0)</f>
        <v>0</v>
      </c>
      <c r="H233" s="7">
        <f>IF(Tabla1[[#This Row],[ESTADOS]]=Tabla1[[#Headers],[NO CUMPLE]],1,0)</f>
        <v>1</v>
      </c>
      <c r="I233" s="7">
        <f>IF(Tabla1[[#This Row],[ESTADOS]]=Tabla1[[#Headers],[NA]],1,0)</f>
        <v>0</v>
      </c>
      <c r="J233" s="20">
        <f>_xlfn.XLOOKUP(Tabla1[[#This Row],[ESTADOS]],Tabla3[ESTADO],Tabla3[CALIFICACIÓN],"No_estado",0,1)/25</f>
        <v>0</v>
      </c>
      <c r="K233" s="20">
        <f>_xlfn.XLOOKUP(Tabla1[[#This Row],[ESTADOS]],Tabla3[ESTADO],Tabla3[CALIFICACIÓN],"No_estado",0,1)/5</f>
        <v>0</v>
      </c>
      <c r="L233" s="3"/>
    </row>
    <row r="234" spans="1:12" ht="43.5" x14ac:dyDescent="0.35">
      <c r="A234" s="3" t="s">
        <v>42</v>
      </c>
      <c r="B234" s="2" t="str">
        <f>_xlfn.XLOOKUP(Tabla1[[#This Row],[ÁREAS]],Tabla2[ÁREAS],Tabla2[ABREVIATUTAS],"No_existe",0,1)</f>
        <v>SGCSC</v>
      </c>
      <c r="C234" s="3" t="s">
        <v>7</v>
      </c>
      <c r="D234" s="3" t="s">
        <v>21</v>
      </c>
      <c r="E234" s="14" t="s">
        <v>75</v>
      </c>
      <c r="F234" s="7">
        <f>IF(Tabla1[[#This Row],[ESTADOS]]=Tabla1[[#Headers],[CUMPLE]],1,0)</f>
        <v>0</v>
      </c>
      <c r="G234" s="7">
        <f>IF(Tabla1[[#This Row],[ESTADOS]]=Tabla1[[#Headers],[CUMPLE PARCIALMENTE]],1,0)</f>
        <v>0</v>
      </c>
      <c r="H234" s="7">
        <f>IF(Tabla1[[#This Row],[ESTADOS]]=Tabla1[[#Headers],[NO CUMPLE]],1,0)</f>
        <v>1</v>
      </c>
      <c r="I234" s="7">
        <f>IF(Tabla1[[#This Row],[ESTADOS]]=Tabla1[[#Headers],[NA]],1,0)</f>
        <v>0</v>
      </c>
      <c r="J234" s="20">
        <f>_xlfn.XLOOKUP(Tabla1[[#This Row],[ESTADOS]],Tabla3[ESTADO],Tabla3[CALIFICACIÓN],"No_estado",0,1)/25</f>
        <v>0</v>
      </c>
      <c r="K234" s="20">
        <f>_xlfn.XLOOKUP(Tabla1[[#This Row],[ESTADOS]],Tabla3[ESTADO],Tabla3[CALIFICACIÓN],"No_estado",0,1)/5</f>
        <v>0</v>
      </c>
      <c r="L234" s="3"/>
    </row>
    <row r="235" spans="1:12" ht="43.5" x14ac:dyDescent="0.35">
      <c r="A235" s="3" t="s">
        <v>42</v>
      </c>
      <c r="B235" s="2" t="str">
        <f>_xlfn.XLOOKUP(Tabla1[[#This Row],[ÁREAS]],Tabla2[ÁREAS],Tabla2[ABREVIATUTAS],"No_existe",0,1)</f>
        <v>SGCSC</v>
      </c>
      <c r="C235" s="3" t="s">
        <v>10</v>
      </c>
      <c r="D235" s="3" t="s">
        <v>22</v>
      </c>
      <c r="E235" s="14" t="s">
        <v>75</v>
      </c>
      <c r="F235" s="7">
        <f>IF(Tabla1[[#This Row],[ESTADOS]]=Tabla1[[#Headers],[CUMPLE]],1,0)</f>
        <v>0</v>
      </c>
      <c r="G235" s="7">
        <f>IF(Tabla1[[#This Row],[ESTADOS]]=Tabla1[[#Headers],[CUMPLE PARCIALMENTE]],1,0)</f>
        <v>0</v>
      </c>
      <c r="H235" s="7">
        <f>IF(Tabla1[[#This Row],[ESTADOS]]=Tabla1[[#Headers],[NO CUMPLE]],1,0)</f>
        <v>1</v>
      </c>
      <c r="I235" s="7">
        <f>IF(Tabla1[[#This Row],[ESTADOS]]=Tabla1[[#Headers],[NA]],1,0)</f>
        <v>0</v>
      </c>
      <c r="J235" s="20">
        <f>_xlfn.XLOOKUP(Tabla1[[#This Row],[ESTADOS]],Tabla3[ESTADO],Tabla3[CALIFICACIÓN],"No_estado",0,1)/25</f>
        <v>0</v>
      </c>
      <c r="K235" s="20">
        <f>_xlfn.XLOOKUP(Tabla1[[#This Row],[ESTADOS]],Tabla3[ESTADO],Tabla3[CALIFICACIÓN],"No_estado",0,1)/2</f>
        <v>0</v>
      </c>
      <c r="L235" s="3"/>
    </row>
    <row r="236" spans="1:12" ht="43.5" x14ac:dyDescent="0.35">
      <c r="A236" s="3" t="s">
        <v>42</v>
      </c>
      <c r="B236" s="2" t="str">
        <f>_xlfn.XLOOKUP(Tabla1[[#This Row],[ÁREAS]],Tabla2[ÁREAS],Tabla2[ABREVIATUTAS],"No_existe",0,1)</f>
        <v>SGCSC</v>
      </c>
      <c r="C236" s="3" t="s">
        <v>10</v>
      </c>
      <c r="D236" s="3" t="s">
        <v>23</v>
      </c>
      <c r="E236" s="14" t="s">
        <v>75</v>
      </c>
      <c r="F236" s="7">
        <f>IF(Tabla1[[#This Row],[ESTADOS]]=Tabla1[[#Headers],[CUMPLE]],1,0)</f>
        <v>0</v>
      </c>
      <c r="G236" s="7">
        <f>IF(Tabla1[[#This Row],[ESTADOS]]=Tabla1[[#Headers],[CUMPLE PARCIALMENTE]],1,0)</f>
        <v>0</v>
      </c>
      <c r="H236" s="7">
        <f>IF(Tabla1[[#This Row],[ESTADOS]]=Tabla1[[#Headers],[NO CUMPLE]],1,0)</f>
        <v>1</v>
      </c>
      <c r="I236" s="7">
        <f>IF(Tabla1[[#This Row],[ESTADOS]]=Tabla1[[#Headers],[NA]],1,0)</f>
        <v>0</v>
      </c>
      <c r="J236" s="20">
        <f>_xlfn.XLOOKUP(Tabla1[[#This Row],[ESTADOS]],Tabla3[ESTADO],Tabla3[CALIFICACIÓN],"No_estado",0,1)/25</f>
        <v>0</v>
      </c>
      <c r="K236" s="20">
        <f>_xlfn.XLOOKUP(Tabla1[[#This Row],[ESTADOS]],Tabla3[ESTADO],Tabla3[CALIFICACIÓN],"No_estado",0,1)/2</f>
        <v>0</v>
      </c>
      <c r="L236" s="3"/>
    </row>
    <row r="237" spans="1:12" ht="43.5" x14ac:dyDescent="0.35">
      <c r="A237" s="3" t="s">
        <v>42</v>
      </c>
      <c r="B237" s="2" t="str">
        <f>_xlfn.XLOOKUP(Tabla1[[#This Row],[ÁREAS]],Tabla2[ÁREAS],Tabla2[ABREVIATUTAS],"No_existe",0,1)</f>
        <v>SGCSC</v>
      </c>
      <c r="C237" s="3" t="s">
        <v>90</v>
      </c>
      <c r="D237" s="3" t="s">
        <v>91</v>
      </c>
      <c r="E237" s="14" t="s">
        <v>74</v>
      </c>
      <c r="F237" s="7">
        <f>IF(Tabla1[[#This Row],[ESTADOS]]=Tabla1[[#Headers],[CUMPLE]],1,0)</f>
        <v>0</v>
      </c>
      <c r="G237" s="7">
        <f>IF(Tabla1[[#This Row],[ESTADOS]]=Tabla1[[#Headers],[CUMPLE PARCIALMENTE]],1,0)</f>
        <v>1</v>
      </c>
      <c r="H237" s="7">
        <f>IF(Tabla1[[#This Row],[ESTADOS]]=Tabla1[[#Headers],[NO CUMPLE]],1,0)</f>
        <v>0</v>
      </c>
      <c r="I237" s="7">
        <f>IF(Tabla1[[#This Row],[ESTADOS]]=Tabla1[[#Headers],[NA]],1,0)</f>
        <v>0</v>
      </c>
      <c r="J237" s="20">
        <f>_xlfn.XLOOKUP(Tabla1[[#This Row],[ESTADOS]],Tabla3[ESTADO],Tabla3[CALIFICACIÓN],"No_estado",0,1)/25</f>
        <v>0.02</v>
      </c>
      <c r="K237" s="20">
        <f>_xlfn.XLOOKUP(Tabla1[[#This Row],[ESTADOS]],Tabla3[ESTADO],Tabla3[CALIFICACIÓN],"No_estado",0,1)/3</f>
        <v>0.16666666666666666</v>
      </c>
      <c r="L237" s="3"/>
    </row>
    <row r="238" spans="1:12" ht="43.5" x14ac:dyDescent="0.35">
      <c r="A238" s="3" t="s">
        <v>42</v>
      </c>
      <c r="B238" s="2" t="str">
        <f>_xlfn.XLOOKUP(Tabla1[[#This Row],[ÁREAS]],Tabla2[ÁREAS],Tabla2[ABREVIATUTAS],"No_existe",0,1)</f>
        <v>SGCSC</v>
      </c>
      <c r="C238" s="3" t="s">
        <v>90</v>
      </c>
      <c r="D238" s="3" t="s">
        <v>92</v>
      </c>
      <c r="E238" s="14" t="s">
        <v>75</v>
      </c>
      <c r="F238" s="7">
        <f>IF(Tabla1[[#This Row],[ESTADOS]]=Tabla1[[#Headers],[CUMPLE]],1,0)</f>
        <v>0</v>
      </c>
      <c r="G238" s="7">
        <f>IF(Tabla1[[#This Row],[ESTADOS]]=Tabla1[[#Headers],[CUMPLE PARCIALMENTE]],1,0)</f>
        <v>0</v>
      </c>
      <c r="H238" s="7">
        <f>IF(Tabla1[[#This Row],[ESTADOS]]=Tabla1[[#Headers],[NO CUMPLE]],1,0)</f>
        <v>1</v>
      </c>
      <c r="I238" s="7">
        <f>IF(Tabla1[[#This Row],[ESTADOS]]=Tabla1[[#Headers],[NA]],1,0)</f>
        <v>0</v>
      </c>
      <c r="J238" s="20">
        <f>_xlfn.XLOOKUP(Tabla1[[#This Row],[ESTADOS]],Tabla3[ESTADO],Tabla3[CALIFICACIÓN],"No_estado",0,1)/25</f>
        <v>0</v>
      </c>
      <c r="K238" s="20">
        <f>_xlfn.XLOOKUP(Tabla1[[#This Row],[ESTADOS]],Tabla3[ESTADO],Tabla3[CALIFICACIÓN],"No_estado",0,1)/3</f>
        <v>0</v>
      </c>
      <c r="L238" s="3"/>
    </row>
    <row r="239" spans="1:12" ht="43.5" x14ac:dyDescent="0.35">
      <c r="A239" s="3" t="s">
        <v>42</v>
      </c>
      <c r="B239" s="2" t="str">
        <f>_xlfn.XLOOKUP(Tabla1[[#This Row],[ÁREAS]],Tabla2[ÁREAS],Tabla2[ABREVIATUTAS],"No_existe",0,1)</f>
        <v>SGCSC</v>
      </c>
      <c r="C239" s="3" t="s">
        <v>85</v>
      </c>
      <c r="D239" s="3" t="s">
        <v>86</v>
      </c>
      <c r="E239" s="14" t="s">
        <v>75</v>
      </c>
      <c r="F239" s="7">
        <f>IF(Tabla1[[#This Row],[ESTADOS]]=Tabla1[[#Headers],[CUMPLE]],1,0)</f>
        <v>0</v>
      </c>
      <c r="G239" s="7">
        <f>IF(Tabla1[[#This Row],[ESTADOS]]=Tabla1[[#Headers],[CUMPLE PARCIALMENTE]],1,0)</f>
        <v>0</v>
      </c>
      <c r="H239" s="7">
        <f>IF(Tabla1[[#This Row],[ESTADOS]]=Tabla1[[#Headers],[NO CUMPLE]],1,0)</f>
        <v>1</v>
      </c>
      <c r="I239" s="7">
        <f>IF(Tabla1[[#This Row],[ESTADOS]]=Tabla1[[#Headers],[NA]],1,0)</f>
        <v>0</v>
      </c>
      <c r="J239" s="20">
        <f>_xlfn.XLOOKUP(Tabla1[[#This Row],[ESTADOS]],Tabla3[ESTADO],Tabla3[CALIFICACIÓN],"No_estado",0,1)/25</f>
        <v>0</v>
      </c>
      <c r="K239" s="20">
        <f>_xlfn.XLOOKUP(Tabla1[[#This Row],[ESTADOS]],Tabla3[ESTADO],Tabla3[CALIFICACIÓN],"No_estado",0,1)/3</f>
        <v>0</v>
      </c>
      <c r="L239" s="3"/>
    </row>
    <row r="240" spans="1:12" ht="43.5" x14ac:dyDescent="0.35">
      <c r="A240" s="3" t="s">
        <v>42</v>
      </c>
      <c r="B240" s="2" t="str">
        <f>_xlfn.XLOOKUP(Tabla1[[#This Row],[ÁREAS]],Tabla2[ÁREAS],Tabla2[ABREVIATUTAS],"No_existe",0,1)</f>
        <v>SGCSC</v>
      </c>
      <c r="C240" s="3" t="s">
        <v>85</v>
      </c>
      <c r="D240" s="3" t="s">
        <v>87</v>
      </c>
      <c r="E240" s="14" t="s">
        <v>75</v>
      </c>
      <c r="F240" s="7">
        <f>IF(Tabla1[[#This Row],[ESTADOS]]=Tabla1[[#Headers],[CUMPLE]],1,0)</f>
        <v>0</v>
      </c>
      <c r="G240" s="7">
        <f>IF(Tabla1[[#This Row],[ESTADOS]]=Tabla1[[#Headers],[CUMPLE PARCIALMENTE]],1,0)</f>
        <v>0</v>
      </c>
      <c r="H240" s="7">
        <f>IF(Tabla1[[#This Row],[ESTADOS]]=Tabla1[[#Headers],[NO CUMPLE]],1,0)</f>
        <v>1</v>
      </c>
      <c r="I240" s="7">
        <f>IF(Tabla1[[#This Row],[ESTADOS]]=Tabla1[[#Headers],[NA]],1,0)</f>
        <v>0</v>
      </c>
      <c r="J240" s="20">
        <f>_xlfn.XLOOKUP(Tabla1[[#This Row],[ESTADOS]],Tabla3[ESTADO],Tabla3[CALIFICACIÓN],"No_estado",0,1)/25</f>
        <v>0</v>
      </c>
      <c r="K240" s="20">
        <f>_xlfn.XLOOKUP(Tabla1[[#This Row],[ESTADOS]],Tabla3[ESTADO],Tabla3[CALIFICACIÓN],"No_estado",0,1)/2</f>
        <v>0</v>
      </c>
      <c r="L240" s="3"/>
    </row>
    <row r="241" spans="1:12" ht="43.5" x14ac:dyDescent="0.35">
      <c r="A241" s="3" t="s">
        <v>42</v>
      </c>
      <c r="B241" s="2" t="str">
        <f>_xlfn.XLOOKUP(Tabla1[[#This Row],[ÁREAS]],Tabla2[ÁREAS],Tabla2[ABREVIATUTAS],"No_existe",0,1)</f>
        <v>SGCSC</v>
      </c>
      <c r="C241" s="3" t="s">
        <v>85</v>
      </c>
      <c r="D241" s="3" t="s">
        <v>88</v>
      </c>
      <c r="E241" s="14" t="s">
        <v>73</v>
      </c>
      <c r="F241" s="7">
        <f>IF(Tabla1[[#This Row],[ESTADOS]]=Tabla1[[#Headers],[CUMPLE]],1,0)</f>
        <v>1</v>
      </c>
      <c r="G241" s="7">
        <f>IF(Tabla1[[#This Row],[ESTADOS]]=Tabla1[[#Headers],[CUMPLE PARCIALMENTE]],1,0)</f>
        <v>0</v>
      </c>
      <c r="H241" s="7">
        <f>IF(Tabla1[[#This Row],[ESTADOS]]=Tabla1[[#Headers],[NO CUMPLE]],1,0)</f>
        <v>0</v>
      </c>
      <c r="I241" s="7">
        <f>IF(Tabla1[[#This Row],[ESTADOS]]=Tabla1[[#Headers],[NA]],1,0)</f>
        <v>0</v>
      </c>
      <c r="J241" s="20">
        <f>_xlfn.XLOOKUP(Tabla1[[#This Row],[ESTADOS]],Tabla3[ESTADO],Tabla3[CALIFICACIÓN],"No_estado",0,1)/25</f>
        <v>0.04</v>
      </c>
      <c r="K241" s="20">
        <f>_xlfn.XLOOKUP(Tabla1[[#This Row],[ESTADOS]],Tabla3[ESTADO],Tabla3[CALIFICACIÓN],"No_estado",0,1)/2</f>
        <v>0.5</v>
      </c>
      <c r="L241" s="3"/>
    </row>
    <row r="242" spans="1:12" ht="43.5" x14ac:dyDescent="0.35">
      <c r="A242" s="3" t="s">
        <v>42</v>
      </c>
      <c r="B242" s="2" t="str">
        <f>_xlfn.XLOOKUP(Tabla1[[#This Row],[ÁREAS]],Tabla2[ÁREAS],Tabla2[ABREVIATUTAS],"No_existe",0,1)</f>
        <v>SGCSC</v>
      </c>
      <c r="C242" s="3" t="s">
        <v>11</v>
      </c>
      <c r="D242" s="3" t="s">
        <v>24</v>
      </c>
      <c r="E242" s="14" t="s">
        <v>73</v>
      </c>
      <c r="F242" s="7">
        <f>IF(Tabla1[[#This Row],[ESTADOS]]=Tabla1[[#Headers],[CUMPLE]],1,0)</f>
        <v>1</v>
      </c>
      <c r="G242" s="7">
        <f>IF(Tabla1[[#This Row],[ESTADOS]]=Tabla1[[#Headers],[CUMPLE PARCIALMENTE]],1,0)</f>
        <v>0</v>
      </c>
      <c r="H242" s="7">
        <f>IF(Tabla1[[#This Row],[ESTADOS]]=Tabla1[[#Headers],[NO CUMPLE]],1,0)</f>
        <v>0</v>
      </c>
      <c r="I242" s="7">
        <f>IF(Tabla1[[#This Row],[ESTADOS]]=Tabla1[[#Headers],[NA]],1,0)</f>
        <v>0</v>
      </c>
      <c r="J242" s="20">
        <f>_xlfn.XLOOKUP(Tabla1[[#This Row],[ESTADOS]],Tabla3[ESTADO],Tabla3[CALIFICACIÓN],"No_estado",0,1)/25</f>
        <v>0.04</v>
      </c>
      <c r="K242" s="20">
        <f>_xlfn.XLOOKUP(Tabla1[[#This Row],[ESTADOS]],Tabla3[ESTADO],Tabla3[CALIFICACIÓN],"No_estado",0,1)/2</f>
        <v>0.5</v>
      </c>
      <c r="L242" s="3"/>
    </row>
    <row r="243" spans="1:12" ht="58" x14ac:dyDescent="0.35">
      <c r="A243" s="3" t="s">
        <v>42</v>
      </c>
      <c r="B243" s="2" t="str">
        <f>_xlfn.XLOOKUP(Tabla1[[#This Row],[ÁREAS]],Tabla2[ÁREAS],Tabla2[ABREVIATUTAS],"No_existe",0,1)</f>
        <v>SGCSC</v>
      </c>
      <c r="C243" s="3" t="s">
        <v>11</v>
      </c>
      <c r="D243" s="3" t="s">
        <v>84</v>
      </c>
      <c r="E243" s="14" t="s">
        <v>75</v>
      </c>
      <c r="F243" s="7">
        <f>IF(Tabla1[[#This Row],[ESTADOS]]=Tabla1[[#Headers],[CUMPLE]],1,0)</f>
        <v>0</v>
      </c>
      <c r="G243" s="7">
        <f>IF(Tabla1[[#This Row],[ESTADOS]]=Tabla1[[#Headers],[CUMPLE PARCIALMENTE]],1,0)</f>
        <v>0</v>
      </c>
      <c r="H243" s="7">
        <f>IF(Tabla1[[#This Row],[ESTADOS]]=Tabla1[[#Headers],[NO CUMPLE]],1,0)</f>
        <v>1</v>
      </c>
      <c r="I243" s="7">
        <f>IF(Tabla1[[#This Row],[ESTADOS]]=Tabla1[[#Headers],[NA]],1,0)</f>
        <v>0</v>
      </c>
      <c r="J243" s="20">
        <f>_xlfn.XLOOKUP(Tabla1[[#This Row],[ESTADOS]],Tabla3[ESTADO],Tabla3[CALIFICACIÓN],"No_estado",0,1)/25</f>
        <v>0</v>
      </c>
      <c r="K243" s="20">
        <f>_xlfn.XLOOKUP(Tabla1[[#This Row],[ESTADOS]],Tabla3[ESTADO],Tabla3[CALIFICACIÓN],"No_estado",0,1)/2</f>
        <v>0</v>
      </c>
      <c r="L243" s="3"/>
    </row>
    <row r="244" spans="1:12" ht="43.5" x14ac:dyDescent="0.35">
      <c r="A244" s="3" t="s">
        <v>42</v>
      </c>
      <c r="B244" s="2" t="str">
        <f>_xlfn.XLOOKUP(Tabla1[[#This Row],[ÁREAS]],Tabla2[ÁREAS],Tabla2[ABREVIATUTAS],"No_existe",0,1)</f>
        <v>SGCSC</v>
      </c>
      <c r="C244" s="3" t="s">
        <v>12</v>
      </c>
      <c r="D244" s="3" t="s">
        <v>25</v>
      </c>
      <c r="E244" s="14" t="s">
        <v>74</v>
      </c>
      <c r="F244" s="7">
        <f>IF(Tabla1[[#This Row],[ESTADOS]]=Tabla1[[#Headers],[CUMPLE]],1,0)</f>
        <v>0</v>
      </c>
      <c r="G244" s="7">
        <f>IF(Tabla1[[#This Row],[ESTADOS]]=Tabla1[[#Headers],[CUMPLE PARCIALMENTE]],1,0)</f>
        <v>1</v>
      </c>
      <c r="H244" s="7">
        <f>IF(Tabla1[[#This Row],[ESTADOS]]=Tabla1[[#Headers],[NO CUMPLE]],1,0)</f>
        <v>0</v>
      </c>
      <c r="I244" s="7">
        <f>IF(Tabla1[[#This Row],[ESTADOS]]=Tabla1[[#Headers],[NA]],1,0)</f>
        <v>0</v>
      </c>
      <c r="J244" s="20">
        <f>_xlfn.XLOOKUP(Tabla1[[#This Row],[ESTADOS]],Tabla3[ESTADO],Tabla3[CALIFICACIÓN],"No_estado",0,1)/25</f>
        <v>0.02</v>
      </c>
      <c r="K244" s="20">
        <f>_xlfn.XLOOKUP(Tabla1[[#This Row],[ESTADOS]],Tabla3[ESTADO],Tabla3[CALIFICACIÓN],"No_estado",0,1)/2</f>
        <v>0.25</v>
      </c>
      <c r="L244" s="3"/>
    </row>
    <row r="245" spans="1:12" ht="43.5" x14ac:dyDescent="0.35">
      <c r="A245" s="3" t="s">
        <v>42</v>
      </c>
      <c r="B245" s="2" t="str">
        <f>_xlfn.XLOOKUP(Tabla1[[#This Row],[ÁREAS]],Tabla2[ÁREAS],Tabla2[ABREVIATUTAS],"No_existe",0,1)</f>
        <v>SGCSC</v>
      </c>
      <c r="C245" s="3" t="s">
        <v>12</v>
      </c>
      <c r="D245" s="3" t="s">
        <v>26</v>
      </c>
      <c r="E245" s="14" t="s">
        <v>73</v>
      </c>
      <c r="F245" s="7">
        <f>IF(Tabla1[[#This Row],[ESTADOS]]=Tabla1[[#Headers],[CUMPLE]],1,0)</f>
        <v>1</v>
      </c>
      <c r="G245" s="7">
        <f>IF(Tabla1[[#This Row],[ESTADOS]]=Tabla1[[#Headers],[CUMPLE PARCIALMENTE]],1,0)</f>
        <v>0</v>
      </c>
      <c r="H245" s="7">
        <f>IF(Tabla1[[#This Row],[ESTADOS]]=Tabla1[[#Headers],[NO CUMPLE]],1,0)</f>
        <v>0</v>
      </c>
      <c r="I245" s="7">
        <f>IF(Tabla1[[#This Row],[ESTADOS]]=Tabla1[[#Headers],[NA]],1,0)</f>
        <v>0</v>
      </c>
      <c r="J245" s="20">
        <f>_xlfn.XLOOKUP(Tabla1[[#This Row],[ESTADOS]],Tabla3[ESTADO],Tabla3[CALIFICACIÓN],"No_estado",0,1)/25</f>
        <v>0.04</v>
      </c>
      <c r="K245" s="20">
        <f>_xlfn.XLOOKUP(Tabla1[[#This Row],[ESTADOS]],Tabla3[ESTADO],Tabla3[CALIFICACIÓN],"No_estado",0,1)/2</f>
        <v>0.5</v>
      </c>
      <c r="L245" s="3"/>
    </row>
    <row r="246" spans="1:12" ht="43.5" x14ac:dyDescent="0.35">
      <c r="A246" s="3" t="s">
        <v>42</v>
      </c>
      <c r="B246" s="2" t="str">
        <f>_xlfn.XLOOKUP(Tabla1[[#This Row],[ÁREAS]],Tabla2[ÁREAS],Tabla2[ABREVIATUTAS],"No_existe",0,1)</f>
        <v>SGCSC</v>
      </c>
      <c r="C246" s="3" t="s">
        <v>13</v>
      </c>
      <c r="D246" s="3" t="s">
        <v>27</v>
      </c>
      <c r="E246" s="14" t="s">
        <v>73</v>
      </c>
      <c r="F246" s="7">
        <f>IF(Tabla1[[#This Row],[ESTADOS]]=Tabla1[[#Headers],[CUMPLE]],1,0)</f>
        <v>1</v>
      </c>
      <c r="G246" s="7">
        <f>IF(Tabla1[[#This Row],[ESTADOS]]=Tabla1[[#Headers],[CUMPLE PARCIALMENTE]],1,0)</f>
        <v>0</v>
      </c>
      <c r="H246" s="7">
        <f>IF(Tabla1[[#This Row],[ESTADOS]]=Tabla1[[#Headers],[NO CUMPLE]],1,0)</f>
        <v>0</v>
      </c>
      <c r="I246" s="7">
        <f>IF(Tabla1[[#This Row],[ESTADOS]]=Tabla1[[#Headers],[NA]],1,0)</f>
        <v>0</v>
      </c>
      <c r="J246" s="20">
        <f>_xlfn.XLOOKUP(Tabla1[[#This Row],[ESTADOS]],Tabla3[ESTADO],Tabla3[CALIFICACIÓN],"No_estado",0,1)/25</f>
        <v>0.04</v>
      </c>
      <c r="K246" s="20">
        <f>_xlfn.XLOOKUP(Tabla1[[#This Row],[ESTADOS]],Tabla3[ESTADO],Tabla3[CALIFICACIÓN],"No_estado",0,1)/4</f>
        <v>0.25</v>
      </c>
      <c r="L246" s="3"/>
    </row>
    <row r="247" spans="1:12" ht="43.5" x14ac:dyDescent="0.35">
      <c r="A247" s="3" t="s">
        <v>42</v>
      </c>
      <c r="B247" s="2" t="str">
        <f>_xlfn.XLOOKUP(Tabla1[[#This Row],[ÁREAS]],Tabla2[ÁREAS],Tabla2[ABREVIATUTAS],"No_existe",0,1)</f>
        <v>SGCSC</v>
      </c>
      <c r="C247" s="3" t="s">
        <v>13</v>
      </c>
      <c r="D247" s="3" t="s">
        <v>28</v>
      </c>
      <c r="E247" s="14" t="s">
        <v>75</v>
      </c>
      <c r="F247" s="7">
        <f>IF(Tabla1[[#This Row],[ESTADOS]]=Tabla1[[#Headers],[CUMPLE]],1,0)</f>
        <v>0</v>
      </c>
      <c r="G247" s="7">
        <f>IF(Tabla1[[#This Row],[ESTADOS]]=Tabla1[[#Headers],[CUMPLE PARCIALMENTE]],1,0)</f>
        <v>0</v>
      </c>
      <c r="H247" s="7">
        <f>IF(Tabla1[[#This Row],[ESTADOS]]=Tabla1[[#Headers],[NO CUMPLE]],1,0)</f>
        <v>1</v>
      </c>
      <c r="I247" s="7">
        <f>IF(Tabla1[[#This Row],[ESTADOS]]=Tabla1[[#Headers],[NA]],1,0)</f>
        <v>0</v>
      </c>
      <c r="J247" s="20">
        <f>_xlfn.XLOOKUP(Tabla1[[#This Row],[ESTADOS]],Tabla3[ESTADO],Tabla3[CALIFICACIÓN],"No_estado",0,1)/25</f>
        <v>0</v>
      </c>
      <c r="K247" s="20">
        <f>_xlfn.XLOOKUP(Tabla1[[#This Row],[ESTADOS]],Tabla3[ESTADO],Tabla3[CALIFICACIÓN],"No_estado",0,1)/4</f>
        <v>0</v>
      </c>
      <c r="L247" s="3"/>
    </row>
    <row r="248" spans="1:12" ht="43.5" x14ac:dyDescent="0.35">
      <c r="A248" s="3" t="s">
        <v>42</v>
      </c>
      <c r="B248" s="2" t="str">
        <f>_xlfn.XLOOKUP(Tabla1[[#This Row],[ÁREAS]],Tabla2[ÁREAS],Tabla2[ABREVIATUTAS],"No_existe",0,1)</f>
        <v>SGCSC</v>
      </c>
      <c r="C248" s="3" t="s">
        <v>13</v>
      </c>
      <c r="D248" s="3" t="s">
        <v>14</v>
      </c>
      <c r="E248" s="14" t="s">
        <v>74</v>
      </c>
      <c r="F248" s="7">
        <f>IF(Tabla1[[#This Row],[ESTADOS]]=Tabla1[[#Headers],[CUMPLE]],1,0)</f>
        <v>0</v>
      </c>
      <c r="G248" s="7">
        <f>IF(Tabla1[[#This Row],[ESTADOS]]=Tabla1[[#Headers],[CUMPLE PARCIALMENTE]],1,0)</f>
        <v>1</v>
      </c>
      <c r="H248" s="7">
        <f>IF(Tabla1[[#This Row],[ESTADOS]]=Tabla1[[#Headers],[NO CUMPLE]],1,0)</f>
        <v>0</v>
      </c>
      <c r="I248" s="7">
        <f>IF(Tabla1[[#This Row],[ESTADOS]]=Tabla1[[#Headers],[NA]],1,0)</f>
        <v>0</v>
      </c>
      <c r="J248" s="20">
        <f>_xlfn.XLOOKUP(Tabla1[[#This Row],[ESTADOS]],Tabla3[ESTADO],Tabla3[CALIFICACIÓN],"No_estado",0,1)/25</f>
        <v>0.02</v>
      </c>
      <c r="K248" s="20">
        <f>_xlfn.XLOOKUP(Tabla1[[#This Row],[ESTADOS]],Tabla3[ESTADO],Tabla3[CALIFICACIÓN],"No_estado",0,1)/4</f>
        <v>0.125</v>
      </c>
      <c r="L248" s="3"/>
    </row>
    <row r="249" spans="1:12" ht="43.5" x14ac:dyDescent="0.35">
      <c r="A249" s="3" t="s">
        <v>42</v>
      </c>
      <c r="B249" s="2" t="str">
        <f>_xlfn.XLOOKUP(Tabla1[[#This Row],[ÁREAS]],Tabla2[ÁREAS],Tabla2[ABREVIATUTAS],"No_existe",0,1)</f>
        <v>SGCSC</v>
      </c>
      <c r="C249" s="3" t="s">
        <v>13</v>
      </c>
      <c r="D249" s="3" t="s">
        <v>29</v>
      </c>
      <c r="E249" s="14" t="s">
        <v>73</v>
      </c>
      <c r="F249" s="7">
        <f>IF(Tabla1[[#This Row],[ESTADOS]]=Tabla1[[#Headers],[CUMPLE]],1,0)</f>
        <v>1</v>
      </c>
      <c r="G249" s="7">
        <f>IF(Tabla1[[#This Row],[ESTADOS]]=Tabla1[[#Headers],[CUMPLE PARCIALMENTE]],1,0)</f>
        <v>0</v>
      </c>
      <c r="H249" s="7">
        <f>IF(Tabla1[[#This Row],[ESTADOS]]=Tabla1[[#Headers],[NO CUMPLE]],1,0)</f>
        <v>0</v>
      </c>
      <c r="I249" s="7">
        <f>IF(Tabla1[[#This Row],[ESTADOS]]=Tabla1[[#Headers],[NA]],1,0)</f>
        <v>0</v>
      </c>
      <c r="J249" s="20">
        <f>_xlfn.XLOOKUP(Tabla1[[#This Row],[ESTADOS]],Tabla3[ESTADO],Tabla3[CALIFICACIÓN],"No_estado",0,1)/25</f>
        <v>0.04</v>
      </c>
      <c r="K249" s="20">
        <f>_xlfn.XLOOKUP(Tabla1[[#This Row],[ESTADOS]],Tabla3[ESTADO],Tabla3[CALIFICACIÓN],"No_estado",0,1)/4</f>
        <v>0.25</v>
      </c>
      <c r="L249" s="3"/>
    </row>
    <row r="250" spans="1:12" ht="43.5" x14ac:dyDescent="0.35">
      <c r="A250" s="3" t="s">
        <v>42</v>
      </c>
      <c r="B250" s="2" t="str">
        <f>_xlfn.XLOOKUP(Tabla1[[#This Row],[ÁREAS]],Tabla2[ÁREAS],Tabla2[ABREVIATUTAS],"No_existe",0,1)</f>
        <v>SGCSC</v>
      </c>
      <c r="C250" s="3" t="s">
        <v>15</v>
      </c>
      <c r="D250" s="3" t="s">
        <v>30</v>
      </c>
      <c r="E250" s="14" t="s">
        <v>73</v>
      </c>
      <c r="F250" s="7">
        <f>IF(Tabla1[[#This Row],[ESTADOS]]=Tabla1[[#Headers],[CUMPLE]],1,0)</f>
        <v>1</v>
      </c>
      <c r="G250" s="7">
        <f>IF(Tabla1[[#This Row],[ESTADOS]]=Tabla1[[#Headers],[CUMPLE PARCIALMENTE]],1,0)</f>
        <v>0</v>
      </c>
      <c r="H250" s="7">
        <f>IF(Tabla1[[#This Row],[ESTADOS]]=Tabla1[[#Headers],[NO CUMPLE]],1,0)</f>
        <v>0</v>
      </c>
      <c r="I250" s="7">
        <f>IF(Tabla1[[#This Row],[ESTADOS]]=Tabla1[[#Headers],[NA]],1,0)</f>
        <v>0</v>
      </c>
      <c r="J250" s="20">
        <f>_xlfn.XLOOKUP(Tabla1[[#This Row],[ESTADOS]],Tabla3[ESTADO],Tabla3[CALIFICACIÓN],"No_estado",0,1)/25</f>
        <v>0.04</v>
      </c>
      <c r="K250" s="20">
        <f>_xlfn.XLOOKUP(Tabla1[[#This Row],[ESTADOS]],Tabla3[ESTADO],Tabla3[CALIFICACIÓN],"No_estado",0,1)/2</f>
        <v>0.5</v>
      </c>
      <c r="L250" s="3"/>
    </row>
    <row r="251" spans="1:12" ht="43.5" x14ac:dyDescent="0.35">
      <c r="A251" s="3" t="s">
        <v>42</v>
      </c>
      <c r="B251" s="2" t="str">
        <f>_xlfn.XLOOKUP(Tabla1[[#This Row],[ÁREAS]],Tabla2[ÁREAS],Tabla2[ABREVIATUTAS],"No_existe",0,1)</f>
        <v>SGCSC</v>
      </c>
      <c r="C251" s="3" t="s">
        <v>15</v>
      </c>
      <c r="D251" s="3" t="s">
        <v>31</v>
      </c>
      <c r="E251" s="14" t="s">
        <v>75</v>
      </c>
      <c r="F251" s="7">
        <f>IF(Tabla1[[#This Row],[ESTADOS]]=Tabla1[[#Headers],[CUMPLE]],1,0)</f>
        <v>0</v>
      </c>
      <c r="G251" s="7">
        <f>IF(Tabla1[[#This Row],[ESTADOS]]=Tabla1[[#Headers],[CUMPLE PARCIALMENTE]],1,0)</f>
        <v>0</v>
      </c>
      <c r="H251" s="7">
        <f>IF(Tabla1[[#This Row],[ESTADOS]]=Tabla1[[#Headers],[NO CUMPLE]],1,0)</f>
        <v>1</v>
      </c>
      <c r="I251" s="7">
        <f>IF(Tabla1[[#This Row],[ESTADOS]]=Tabla1[[#Headers],[NA]],1,0)</f>
        <v>0</v>
      </c>
      <c r="J251" s="20">
        <f>_xlfn.XLOOKUP(Tabla1[[#This Row],[ESTADOS]],Tabla3[ESTADO],Tabla3[CALIFICACIÓN],"No_estado",0,1)/25</f>
        <v>0</v>
      </c>
      <c r="K251" s="20">
        <f>_xlfn.XLOOKUP(Tabla1[[#This Row],[ESTADOS]],Tabla3[ESTADO],Tabla3[CALIFICACIÓN],"No_estado",0,1)/3</f>
        <v>0</v>
      </c>
      <c r="L251" s="3"/>
    </row>
    <row r="252" spans="1:12" ht="43.5" x14ac:dyDescent="0.35">
      <c r="A252" s="3" t="s">
        <v>43</v>
      </c>
      <c r="B252" s="2" t="str">
        <f>_xlfn.XLOOKUP(Tabla1[[#This Row],[ÁREAS]],Tabla2[ÁREAS],Tabla2[ABREVIATUTAS],"No_existe",0,1)</f>
        <v>SGPS</v>
      </c>
      <c r="C252" s="3" t="s">
        <v>6</v>
      </c>
      <c r="D252" s="3" t="s">
        <v>16</v>
      </c>
      <c r="E252" s="14" t="s">
        <v>75</v>
      </c>
      <c r="F252" s="7">
        <f>IF(Tabla1[[#This Row],[ESTADOS]]=Tabla1[[#Headers],[CUMPLE]],1,0)</f>
        <v>0</v>
      </c>
      <c r="G252" s="7">
        <f>IF(Tabla1[[#This Row],[ESTADOS]]=Tabla1[[#Headers],[CUMPLE PARCIALMENTE]],1,0)</f>
        <v>0</v>
      </c>
      <c r="H252" s="7">
        <f>IF(Tabla1[[#This Row],[ESTADOS]]=Tabla1[[#Headers],[NO CUMPLE]],1,0)</f>
        <v>1</v>
      </c>
      <c r="I252" s="7">
        <f>IF(Tabla1[[#This Row],[ESTADOS]]=Tabla1[[#Headers],[NA]],1,0)</f>
        <v>0</v>
      </c>
      <c r="J252" s="20">
        <f>_xlfn.XLOOKUP(Tabla1[[#This Row],[ESTADOS]],Tabla3[ESTADO],Tabla3[CALIFICACIÓN],"No_estado",0,1)/25</f>
        <v>0</v>
      </c>
      <c r="K252" s="20">
        <f>_xlfn.XLOOKUP(Tabla1[[#This Row],[ESTADOS]],Tabla3[ESTADO],Tabla3[CALIFICACIÓN],"No_estado",0,1)/3</f>
        <v>0</v>
      </c>
      <c r="L252" s="3"/>
    </row>
    <row r="253" spans="1:12" ht="58" x14ac:dyDescent="0.35">
      <c r="A253" s="3" t="s">
        <v>43</v>
      </c>
      <c r="B253" s="2" t="str">
        <f>_xlfn.XLOOKUP(Tabla1[[#This Row],[ÁREAS]],Tabla2[ÁREAS],Tabla2[ABREVIATUTAS],"No_existe",0,1)</f>
        <v>SGPS</v>
      </c>
      <c r="C253" s="3" t="s">
        <v>6</v>
      </c>
      <c r="D253" s="3" t="s">
        <v>17</v>
      </c>
      <c r="E253" s="14" t="s">
        <v>75</v>
      </c>
      <c r="F253" s="7">
        <f>IF(Tabla1[[#This Row],[ESTADOS]]=Tabla1[[#Headers],[CUMPLE]],1,0)</f>
        <v>0</v>
      </c>
      <c r="G253" s="7">
        <f>IF(Tabla1[[#This Row],[ESTADOS]]=Tabla1[[#Headers],[CUMPLE PARCIALMENTE]],1,0)</f>
        <v>0</v>
      </c>
      <c r="H253" s="7">
        <f>IF(Tabla1[[#This Row],[ESTADOS]]=Tabla1[[#Headers],[NO CUMPLE]],1,0)</f>
        <v>1</v>
      </c>
      <c r="I253" s="7">
        <f>IF(Tabla1[[#This Row],[ESTADOS]]=Tabla1[[#Headers],[NA]],1,0)</f>
        <v>0</v>
      </c>
      <c r="J253" s="20">
        <f>_xlfn.XLOOKUP(Tabla1[[#This Row],[ESTADOS]],Tabla3[ESTADO],Tabla3[CALIFICACIÓN],"No_estado",0,1)/25</f>
        <v>0</v>
      </c>
      <c r="K253" s="20">
        <f>_xlfn.XLOOKUP(Tabla1[[#This Row],[ESTADOS]],Tabla3[ESTADO],Tabla3[CALIFICACIÓN],"No_estado",0,1)/3</f>
        <v>0</v>
      </c>
      <c r="L253" s="3"/>
    </row>
    <row r="254" spans="1:12" ht="43.5" x14ac:dyDescent="0.35">
      <c r="A254" s="3" t="s">
        <v>43</v>
      </c>
      <c r="B254" s="2" t="str">
        <f>_xlfn.XLOOKUP(Tabla1[[#This Row],[ÁREAS]],Tabla2[ÁREAS],Tabla2[ABREVIATUTAS],"No_existe",0,1)</f>
        <v>SGPS</v>
      </c>
      <c r="C254" s="3" t="s">
        <v>6</v>
      </c>
      <c r="D254" s="3" t="s">
        <v>18</v>
      </c>
      <c r="E254" s="14" t="s">
        <v>75</v>
      </c>
      <c r="F254" s="7">
        <f>IF(Tabla1[[#This Row],[ESTADOS]]=Tabla1[[#Headers],[CUMPLE]],1,0)</f>
        <v>0</v>
      </c>
      <c r="G254" s="7">
        <f>IF(Tabla1[[#This Row],[ESTADOS]]=Tabla1[[#Headers],[CUMPLE PARCIALMENTE]],1,0)</f>
        <v>0</v>
      </c>
      <c r="H254" s="7">
        <f>IF(Tabla1[[#This Row],[ESTADOS]]=Tabla1[[#Headers],[NO CUMPLE]],1,0)</f>
        <v>1</v>
      </c>
      <c r="I254" s="7">
        <f>IF(Tabla1[[#This Row],[ESTADOS]]=Tabla1[[#Headers],[NA]],1,0)</f>
        <v>0</v>
      </c>
      <c r="J254" s="20">
        <f>_xlfn.XLOOKUP(Tabla1[[#This Row],[ESTADOS]],Tabla3[ESTADO],Tabla3[CALIFICACIÓN],"No_estado",0,1)/25</f>
        <v>0</v>
      </c>
      <c r="K254" s="20">
        <f>_xlfn.XLOOKUP(Tabla1[[#This Row],[ESTADOS]],Tabla3[ESTADO],Tabla3[CALIFICACIÓN],"No_estado",0,1)/3</f>
        <v>0</v>
      </c>
      <c r="L254" s="3"/>
    </row>
    <row r="255" spans="1:12" ht="43.5" x14ac:dyDescent="0.35">
      <c r="A255" s="3" t="s">
        <v>43</v>
      </c>
      <c r="B255" s="2" t="str">
        <f>_xlfn.XLOOKUP(Tabla1[[#This Row],[ÁREAS]],Tabla2[ÁREAS],Tabla2[ABREVIATUTAS],"No_existe",0,1)</f>
        <v>SGPS</v>
      </c>
      <c r="C255" s="3" t="s">
        <v>7</v>
      </c>
      <c r="D255" s="3" t="s">
        <v>19</v>
      </c>
      <c r="E255" s="14" t="s">
        <v>75</v>
      </c>
      <c r="F255" s="7">
        <f>IF(Tabla1[[#This Row],[ESTADOS]]=Tabla1[[#Headers],[CUMPLE]],1,0)</f>
        <v>0</v>
      </c>
      <c r="G255" s="7">
        <f>IF(Tabla1[[#This Row],[ESTADOS]]=Tabla1[[#Headers],[CUMPLE PARCIALMENTE]],1,0)</f>
        <v>0</v>
      </c>
      <c r="H255" s="7">
        <f>IF(Tabla1[[#This Row],[ESTADOS]]=Tabla1[[#Headers],[NO CUMPLE]],1,0)</f>
        <v>1</v>
      </c>
      <c r="I255" s="7">
        <f>IF(Tabla1[[#This Row],[ESTADOS]]=Tabla1[[#Headers],[NA]],1,0)</f>
        <v>0</v>
      </c>
      <c r="J255" s="20">
        <f>_xlfn.XLOOKUP(Tabla1[[#This Row],[ESTADOS]],Tabla3[ESTADO],Tabla3[CALIFICACIÓN],"No_estado",0,1)/25</f>
        <v>0</v>
      </c>
      <c r="K255" s="20">
        <f>_xlfn.XLOOKUP(Tabla1[[#This Row],[ESTADOS]],Tabla3[ESTADO],Tabla3[CALIFICACIÓN],"No_estado",0,1)/5</f>
        <v>0</v>
      </c>
      <c r="L255" s="3"/>
    </row>
    <row r="256" spans="1:12" ht="43.5" x14ac:dyDescent="0.35">
      <c r="A256" s="3" t="s">
        <v>43</v>
      </c>
      <c r="B256" s="2" t="str">
        <f>_xlfn.XLOOKUP(Tabla1[[#This Row],[ÁREAS]],Tabla2[ÁREAS],Tabla2[ABREVIATUTAS],"No_existe",0,1)</f>
        <v>SGPS</v>
      </c>
      <c r="C256" s="3" t="s">
        <v>7</v>
      </c>
      <c r="D256" s="3" t="s">
        <v>20</v>
      </c>
      <c r="E256" s="14" t="s">
        <v>74</v>
      </c>
      <c r="F256" s="7">
        <f>IF(Tabla1[[#This Row],[ESTADOS]]=Tabla1[[#Headers],[CUMPLE]],1,0)</f>
        <v>0</v>
      </c>
      <c r="G256" s="7">
        <f>IF(Tabla1[[#This Row],[ESTADOS]]=Tabla1[[#Headers],[CUMPLE PARCIALMENTE]],1,0)</f>
        <v>1</v>
      </c>
      <c r="H256" s="7">
        <f>IF(Tabla1[[#This Row],[ESTADOS]]=Tabla1[[#Headers],[NO CUMPLE]],1,0)</f>
        <v>0</v>
      </c>
      <c r="I256" s="7">
        <f>IF(Tabla1[[#This Row],[ESTADOS]]=Tabla1[[#Headers],[NA]],1,0)</f>
        <v>0</v>
      </c>
      <c r="J256" s="20">
        <f>_xlfn.XLOOKUP(Tabla1[[#This Row],[ESTADOS]],Tabla3[ESTADO],Tabla3[CALIFICACIÓN],"No_estado",0,1)/25</f>
        <v>0.02</v>
      </c>
      <c r="K256" s="20">
        <f>_xlfn.XLOOKUP(Tabla1[[#This Row],[ESTADOS]],Tabla3[ESTADO],Tabla3[CALIFICACIÓN],"No_estado",0,1)/5</f>
        <v>0.1</v>
      </c>
      <c r="L256" s="3"/>
    </row>
    <row r="257" spans="1:12" ht="43.5" x14ac:dyDescent="0.35">
      <c r="A257" s="3" t="s">
        <v>43</v>
      </c>
      <c r="B257" s="2" t="str">
        <f>_xlfn.XLOOKUP(Tabla1[[#This Row],[ÁREAS]],Tabla2[ÁREAS],Tabla2[ABREVIATUTAS],"No_existe",0,1)</f>
        <v>SGPS</v>
      </c>
      <c r="C257" s="3" t="s">
        <v>7</v>
      </c>
      <c r="D257" s="3" t="s">
        <v>9</v>
      </c>
      <c r="E257" s="14" t="s">
        <v>73</v>
      </c>
      <c r="F257" s="7">
        <f>IF(Tabla1[[#This Row],[ESTADOS]]=Tabla1[[#Headers],[CUMPLE]],1,0)</f>
        <v>1</v>
      </c>
      <c r="G257" s="7">
        <f>IF(Tabla1[[#This Row],[ESTADOS]]=Tabla1[[#Headers],[CUMPLE PARCIALMENTE]],1,0)</f>
        <v>0</v>
      </c>
      <c r="H257" s="7">
        <f>IF(Tabla1[[#This Row],[ESTADOS]]=Tabla1[[#Headers],[NO CUMPLE]],1,0)</f>
        <v>0</v>
      </c>
      <c r="I257" s="7">
        <f>IF(Tabla1[[#This Row],[ESTADOS]]=Tabla1[[#Headers],[NA]],1,0)</f>
        <v>0</v>
      </c>
      <c r="J257" s="20">
        <f>_xlfn.XLOOKUP(Tabla1[[#This Row],[ESTADOS]],Tabla3[ESTADO],Tabla3[CALIFICACIÓN],"No_estado",0,1)/25</f>
        <v>0.04</v>
      </c>
      <c r="K257" s="20">
        <f>_xlfn.XLOOKUP(Tabla1[[#This Row],[ESTADOS]],Tabla3[ESTADO],Tabla3[CALIFICACIÓN],"No_estado",0,1)/5</f>
        <v>0.2</v>
      </c>
      <c r="L257" s="3"/>
    </row>
    <row r="258" spans="1:12" ht="43.5" x14ac:dyDescent="0.35">
      <c r="A258" s="3" t="s">
        <v>43</v>
      </c>
      <c r="B258" s="2" t="str">
        <f>_xlfn.XLOOKUP(Tabla1[[#This Row],[ÁREAS]],Tabla2[ÁREAS],Tabla2[ABREVIATUTAS],"No_existe",0,1)</f>
        <v>SGPS</v>
      </c>
      <c r="C258" s="3" t="s">
        <v>7</v>
      </c>
      <c r="D258" s="3" t="s">
        <v>8</v>
      </c>
      <c r="E258" s="14" t="s">
        <v>73</v>
      </c>
      <c r="F258" s="7">
        <f>IF(Tabla1[[#This Row],[ESTADOS]]=Tabla1[[#Headers],[CUMPLE]],1,0)</f>
        <v>1</v>
      </c>
      <c r="G258" s="7">
        <f>IF(Tabla1[[#This Row],[ESTADOS]]=Tabla1[[#Headers],[CUMPLE PARCIALMENTE]],1,0)</f>
        <v>0</v>
      </c>
      <c r="H258" s="7">
        <f>IF(Tabla1[[#This Row],[ESTADOS]]=Tabla1[[#Headers],[NO CUMPLE]],1,0)</f>
        <v>0</v>
      </c>
      <c r="I258" s="7">
        <f>IF(Tabla1[[#This Row],[ESTADOS]]=Tabla1[[#Headers],[NA]],1,0)</f>
        <v>0</v>
      </c>
      <c r="J258" s="20">
        <f>_xlfn.XLOOKUP(Tabla1[[#This Row],[ESTADOS]],Tabla3[ESTADO],Tabla3[CALIFICACIÓN],"No_estado",0,1)/25</f>
        <v>0.04</v>
      </c>
      <c r="K258" s="20">
        <f>_xlfn.XLOOKUP(Tabla1[[#This Row],[ESTADOS]],Tabla3[ESTADO],Tabla3[CALIFICACIÓN],"No_estado",0,1)/5</f>
        <v>0.2</v>
      </c>
      <c r="L258" s="3"/>
    </row>
    <row r="259" spans="1:12" ht="43.5" x14ac:dyDescent="0.35">
      <c r="A259" s="3" t="s">
        <v>43</v>
      </c>
      <c r="B259" s="2" t="str">
        <f>_xlfn.XLOOKUP(Tabla1[[#This Row],[ÁREAS]],Tabla2[ÁREAS],Tabla2[ABREVIATUTAS],"No_existe",0,1)</f>
        <v>SGPS</v>
      </c>
      <c r="C259" s="3" t="s">
        <v>7</v>
      </c>
      <c r="D259" s="3" t="s">
        <v>21</v>
      </c>
      <c r="E259" s="14" t="s">
        <v>75</v>
      </c>
      <c r="F259" s="7">
        <f>IF(Tabla1[[#This Row],[ESTADOS]]=Tabla1[[#Headers],[CUMPLE]],1,0)</f>
        <v>0</v>
      </c>
      <c r="G259" s="7">
        <f>IF(Tabla1[[#This Row],[ESTADOS]]=Tabla1[[#Headers],[CUMPLE PARCIALMENTE]],1,0)</f>
        <v>0</v>
      </c>
      <c r="H259" s="7">
        <f>IF(Tabla1[[#This Row],[ESTADOS]]=Tabla1[[#Headers],[NO CUMPLE]],1,0)</f>
        <v>1</v>
      </c>
      <c r="I259" s="7">
        <f>IF(Tabla1[[#This Row],[ESTADOS]]=Tabla1[[#Headers],[NA]],1,0)</f>
        <v>0</v>
      </c>
      <c r="J259" s="20">
        <f>_xlfn.XLOOKUP(Tabla1[[#This Row],[ESTADOS]],Tabla3[ESTADO],Tabla3[CALIFICACIÓN],"No_estado",0,1)/25</f>
        <v>0</v>
      </c>
      <c r="K259" s="20">
        <f>_xlfn.XLOOKUP(Tabla1[[#This Row],[ESTADOS]],Tabla3[ESTADO],Tabla3[CALIFICACIÓN],"No_estado",0,1)/5</f>
        <v>0</v>
      </c>
      <c r="L259" s="3"/>
    </row>
    <row r="260" spans="1:12" ht="43.5" x14ac:dyDescent="0.35">
      <c r="A260" s="3" t="s">
        <v>43</v>
      </c>
      <c r="B260" s="2" t="str">
        <f>_xlfn.XLOOKUP(Tabla1[[#This Row],[ÁREAS]],Tabla2[ÁREAS],Tabla2[ABREVIATUTAS],"No_existe",0,1)</f>
        <v>SGPS</v>
      </c>
      <c r="C260" s="3" t="s">
        <v>10</v>
      </c>
      <c r="D260" s="3" t="s">
        <v>22</v>
      </c>
      <c r="E260" s="14" t="s">
        <v>74</v>
      </c>
      <c r="F260" s="7">
        <f>IF(Tabla1[[#This Row],[ESTADOS]]=Tabla1[[#Headers],[CUMPLE]],1,0)</f>
        <v>0</v>
      </c>
      <c r="G260" s="7">
        <f>IF(Tabla1[[#This Row],[ESTADOS]]=Tabla1[[#Headers],[CUMPLE PARCIALMENTE]],1,0)</f>
        <v>1</v>
      </c>
      <c r="H260" s="7">
        <f>IF(Tabla1[[#This Row],[ESTADOS]]=Tabla1[[#Headers],[NO CUMPLE]],1,0)</f>
        <v>0</v>
      </c>
      <c r="I260" s="7">
        <f>IF(Tabla1[[#This Row],[ESTADOS]]=Tabla1[[#Headers],[NA]],1,0)</f>
        <v>0</v>
      </c>
      <c r="J260" s="20">
        <f>_xlfn.XLOOKUP(Tabla1[[#This Row],[ESTADOS]],Tabla3[ESTADO],Tabla3[CALIFICACIÓN],"No_estado",0,1)/25</f>
        <v>0.02</v>
      </c>
      <c r="K260" s="20">
        <f>_xlfn.XLOOKUP(Tabla1[[#This Row],[ESTADOS]],Tabla3[ESTADO],Tabla3[CALIFICACIÓN],"No_estado",0,1)/2</f>
        <v>0.25</v>
      </c>
      <c r="L260" s="3"/>
    </row>
    <row r="261" spans="1:12" ht="43.5" x14ac:dyDescent="0.35">
      <c r="A261" s="3" t="s">
        <v>43</v>
      </c>
      <c r="B261" s="2" t="str">
        <f>_xlfn.XLOOKUP(Tabla1[[#This Row],[ÁREAS]],Tabla2[ÁREAS],Tabla2[ABREVIATUTAS],"No_existe",0,1)</f>
        <v>SGPS</v>
      </c>
      <c r="C261" s="3" t="s">
        <v>10</v>
      </c>
      <c r="D261" s="3" t="s">
        <v>23</v>
      </c>
      <c r="E261" s="14" t="s">
        <v>73</v>
      </c>
      <c r="F261" s="7">
        <f>IF(Tabla1[[#This Row],[ESTADOS]]=Tabla1[[#Headers],[CUMPLE]],1,0)</f>
        <v>1</v>
      </c>
      <c r="G261" s="7">
        <f>IF(Tabla1[[#This Row],[ESTADOS]]=Tabla1[[#Headers],[CUMPLE PARCIALMENTE]],1,0)</f>
        <v>0</v>
      </c>
      <c r="H261" s="7">
        <f>IF(Tabla1[[#This Row],[ESTADOS]]=Tabla1[[#Headers],[NO CUMPLE]],1,0)</f>
        <v>0</v>
      </c>
      <c r="I261" s="7">
        <f>IF(Tabla1[[#This Row],[ESTADOS]]=Tabla1[[#Headers],[NA]],1,0)</f>
        <v>0</v>
      </c>
      <c r="J261" s="20">
        <f>_xlfn.XLOOKUP(Tabla1[[#This Row],[ESTADOS]],Tabla3[ESTADO],Tabla3[CALIFICACIÓN],"No_estado",0,1)/25</f>
        <v>0.04</v>
      </c>
      <c r="K261" s="20">
        <f>_xlfn.XLOOKUP(Tabla1[[#This Row],[ESTADOS]],Tabla3[ESTADO],Tabla3[CALIFICACIÓN],"No_estado",0,1)/2</f>
        <v>0.5</v>
      </c>
      <c r="L261" s="3"/>
    </row>
    <row r="262" spans="1:12" ht="43.5" x14ac:dyDescent="0.35">
      <c r="A262" s="3" t="s">
        <v>43</v>
      </c>
      <c r="B262" s="2" t="str">
        <f>_xlfn.XLOOKUP(Tabla1[[#This Row],[ÁREAS]],Tabla2[ÁREAS],Tabla2[ABREVIATUTAS],"No_existe",0,1)</f>
        <v>SGPS</v>
      </c>
      <c r="C262" s="3" t="s">
        <v>85</v>
      </c>
      <c r="D262" s="3" t="s">
        <v>86</v>
      </c>
      <c r="E262" s="14" t="s">
        <v>73</v>
      </c>
      <c r="F262" s="7">
        <f>IF(Tabla1[[#This Row],[ESTADOS]]=Tabla1[[#Headers],[CUMPLE]],1,0)</f>
        <v>1</v>
      </c>
      <c r="G262" s="7">
        <f>IF(Tabla1[[#This Row],[ESTADOS]]=Tabla1[[#Headers],[CUMPLE PARCIALMENTE]],1,0)</f>
        <v>0</v>
      </c>
      <c r="H262" s="7">
        <f>IF(Tabla1[[#This Row],[ESTADOS]]=Tabla1[[#Headers],[NO CUMPLE]],1,0)</f>
        <v>0</v>
      </c>
      <c r="I262" s="7">
        <f>IF(Tabla1[[#This Row],[ESTADOS]]=Tabla1[[#Headers],[NA]],1,0)</f>
        <v>0</v>
      </c>
      <c r="J262" s="20">
        <f>_xlfn.XLOOKUP(Tabla1[[#This Row],[ESTADOS]],Tabla3[ESTADO],Tabla3[CALIFICACIÓN],"No_estado",0,1)/25</f>
        <v>0.04</v>
      </c>
      <c r="K262" s="20">
        <f>_xlfn.XLOOKUP(Tabla1[[#This Row],[ESTADOS]],Tabla3[ESTADO],Tabla3[CALIFICACIÓN],"No_estado",0,1)/3</f>
        <v>0.33333333333333331</v>
      </c>
      <c r="L262" s="3"/>
    </row>
    <row r="263" spans="1:12" ht="43.5" x14ac:dyDescent="0.35">
      <c r="A263" s="3" t="s">
        <v>43</v>
      </c>
      <c r="B263" s="2" t="str">
        <f>_xlfn.XLOOKUP(Tabla1[[#This Row],[ÁREAS]],Tabla2[ÁREAS],Tabla2[ABREVIATUTAS],"No_existe",0,1)</f>
        <v>SGPS</v>
      </c>
      <c r="C263" s="3" t="s">
        <v>85</v>
      </c>
      <c r="D263" s="3" t="s">
        <v>87</v>
      </c>
      <c r="E263" s="14" t="s">
        <v>75</v>
      </c>
      <c r="F263" s="7">
        <f>IF(Tabla1[[#This Row],[ESTADOS]]=Tabla1[[#Headers],[CUMPLE]],1,0)</f>
        <v>0</v>
      </c>
      <c r="G263" s="7">
        <f>IF(Tabla1[[#This Row],[ESTADOS]]=Tabla1[[#Headers],[CUMPLE PARCIALMENTE]],1,0)</f>
        <v>0</v>
      </c>
      <c r="H263" s="7">
        <f>IF(Tabla1[[#This Row],[ESTADOS]]=Tabla1[[#Headers],[NO CUMPLE]],1,0)</f>
        <v>1</v>
      </c>
      <c r="I263" s="7">
        <f>IF(Tabla1[[#This Row],[ESTADOS]]=Tabla1[[#Headers],[NA]],1,0)</f>
        <v>0</v>
      </c>
      <c r="J263" s="20">
        <f>_xlfn.XLOOKUP(Tabla1[[#This Row],[ESTADOS]],Tabla3[ESTADO],Tabla3[CALIFICACIÓN],"No_estado",0,1)/25</f>
        <v>0</v>
      </c>
      <c r="K263" s="20">
        <f>_xlfn.XLOOKUP(Tabla1[[#This Row],[ESTADOS]],Tabla3[ESTADO],Tabla3[CALIFICACIÓN],"No_estado",0,1)/3</f>
        <v>0</v>
      </c>
      <c r="L263" s="3"/>
    </row>
    <row r="264" spans="1:12" ht="43.5" x14ac:dyDescent="0.35">
      <c r="A264" s="3" t="s">
        <v>43</v>
      </c>
      <c r="B264" s="2" t="str">
        <f>_xlfn.XLOOKUP(Tabla1[[#This Row],[ÁREAS]],Tabla2[ÁREAS],Tabla2[ABREVIATUTAS],"No_existe",0,1)</f>
        <v>SGPS</v>
      </c>
      <c r="C264" s="3" t="s">
        <v>85</v>
      </c>
      <c r="D264" s="3" t="s">
        <v>88</v>
      </c>
      <c r="E264" s="14" t="s">
        <v>75</v>
      </c>
      <c r="F264" s="7">
        <f>IF(Tabla1[[#This Row],[ESTADOS]]=Tabla1[[#Headers],[CUMPLE]],1,0)</f>
        <v>0</v>
      </c>
      <c r="G264" s="7">
        <f>IF(Tabla1[[#This Row],[ESTADOS]]=Tabla1[[#Headers],[CUMPLE PARCIALMENTE]],1,0)</f>
        <v>0</v>
      </c>
      <c r="H264" s="7">
        <f>IF(Tabla1[[#This Row],[ESTADOS]]=Tabla1[[#Headers],[NO CUMPLE]],1,0)</f>
        <v>1</v>
      </c>
      <c r="I264" s="7">
        <f>IF(Tabla1[[#This Row],[ESTADOS]]=Tabla1[[#Headers],[NA]],1,0)</f>
        <v>0</v>
      </c>
      <c r="J264" s="20">
        <f>_xlfn.XLOOKUP(Tabla1[[#This Row],[ESTADOS]],Tabla3[ESTADO],Tabla3[CALIFICACIÓN],"No_estado",0,1)/25</f>
        <v>0</v>
      </c>
      <c r="K264" s="20">
        <f>_xlfn.XLOOKUP(Tabla1[[#This Row],[ESTADOS]],Tabla3[ESTADO],Tabla3[CALIFICACIÓN],"No_estado",0,1)/3</f>
        <v>0</v>
      </c>
      <c r="L264" s="3"/>
    </row>
    <row r="265" spans="1:12" ht="43.5" x14ac:dyDescent="0.35">
      <c r="A265" s="3" t="s">
        <v>43</v>
      </c>
      <c r="B265" s="2" t="str">
        <f>_xlfn.XLOOKUP(Tabla1[[#This Row],[ÁREAS]],Tabla2[ÁREAS],Tabla2[ABREVIATUTAS],"No_existe",0,1)</f>
        <v>SGPS</v>
      </c>
      <c r="C265" s="3" t="s">
        <v>90</v>
      </c>
      <c r="D265" s="3" t="s">
        <v>91</v>
      </c>
      <c r="E265" s="14" t="s">
        <v>74</v>
      </c>
      <c r="F265" s="7">
        <f>IF(Tabla1[[#This Row],[ESTADOS]]=Tabla1[[#Headers],[CUMPLE]],1,0)</f>
        <v>0</v>
      </c>
      <c r="G265" s="7">
        <f>IF(Tabla1[[#This Row],[ESTADOS]]=Tabla1[[#Headers],[CUMPLE PARCIALMENTE]],1,0)</f>
        <v>1</v>
      </c>
      <c r="H265" s="7">
        <f>IF(Tabla1[[#This Row],[ESTADOS]]=Tabla1[[#Headers],[NO CUMPLE]],1,0)</f>
        <v>0</v>
      </c>
      <c r="I265" s="7">
        <f>IF(Tabla1[[#This Row],[ESTADOS]]=Tabla1[[#Headers],[NA]],1,0)</f>
        <v>0</v>
      </c>
      <c r="J265" s="20">
        <f>_xlfn.XLOOKUP(Tabla1[[#This Row],[ESTADOS]],Tabla3[ESTADO],Tabla3[CALIFICACIÓN],"No_estado",0,1)/25</f>
        <v>0.02</v>
      </c>
      <c r="K265" s="20">
        <f>_xlfn.XLOOKUP(Tabla1[[#This Row],[ESTADOS]],Tabla3[ESTADO],Tabla3[CALIFICACIÓN],"No_estado",0,1)/2</f>
        <v>0.25</v>
      </c>
      <c r="L265" s="3"/>
    </row>
    <row r="266" spans="1:12" ht="43.5" x14ac:dyDescent="0.35">
      <c r="A266" s="3" t="s">
        <v>43</v>
      </c>
      <c r="B266" s="2" t="str">
        <f>_xlfn.XLOOKUP(Tabla1[[#This Row],[ÁREAS]],Tabla2[ÁREAS],Tabla2[ABREVIATUTAS],"No_existe",0,1)</f>
        <v>SGPS</v>
      </c>
      <c r="C266" s="3" t="s">
        <v>90</v>
      </c>
      <c r="D266" s="3" t="s">
        <v>92</v>
      </c>
      <c r="E266" s="14" t="s">
        <v>75</v>
      </c>
      <c r="F266" s="7">
        <f>IF(Tabla1[[#This Row],[ESTADOS]]=Tabla1[[#Headers],[CUMPLE]],1,0)</f>
        <v>0</v>
      </c>
      <c r="G266" s="7">
        <f>IF(Tabla1[[#This Row],[ESTADOS]]=Tabla1[[#Headers],[CUMPLE PARCIALMENTE]],1,0)</f>
        <v>0</v>
      </c>
      <c r="H266" s="7">
        <f>IF(Tabla1[[#This Row],[ESTADOS]]=Tabla1[[#Headers],[NO CUMPLE]],1,0)</f>
        <v>1</v>
      </c>
      <c r="I266" s="7">
        <f>IF(Tabla1[[#This Row],[ESTADOS]]=Tabla1[[#Headers],[NA]],1,0)</f>
        <v>0</v>
      </c>
      <c r="J266" s="20">
        <f>_xlfn.XLOOKUP(Tabla1[[#This Row],[ESTADOS]],Tabla3[ESTADO],Tabla3[CALIFICACIÓN],"No_estado",0,1)/25</f>
        <v>0</v>
      </c>
      <c r="K266" s="20">
        <f>_xlfn.XLOOKUP(Tabla1[[#This Row],[ESTADOS]],Tabla3[ESTADO],Tabla3[CALIFICACIÓN],"No_estado",0,1)/2</f>
        <v>0</v>
      </c>
      <c r="L266" s="3"/>
    </row>
    <row r="267" spans="1:12" ht="43.5" x14ac:dyDescent="0.35">
      <c r="A267" s="3" t="s">
        <v>43</v>
      </c>
      <c r="B267" s="2" t="str">
        <f>_xlfn.XLOOKUP(Tabla1[[#This Row],[ÁREAS]],Tabla2[ÁREAS],Tabla2[ABREVIATUTAS],"No_existe",0,1)</f>
        <v>SGPS</v>
      </c>
      <c r="C267" s="3" t="s">
        <v>11</v>
      </c>
      <c r="D267" s="3" t="s">
        <v>24</v>
      </c>
      <c r="E267" s="14" t="s">
        <v>75</v>
      </c>
      <c r="F267" s="7">
        <f>IF(Tabla1[[#This Row],[ESTADOS]]=Tabla1[[#Headers],[CUMPLE]],1,0)</f>
        <v>0</v>
      </c>
      <c r="G267" s="7">
        <f>IF(Tabla1[[#This Row],[ESTADOS]]=Tabla1[[#Headers],[CUMPLE PARCIALMENTE]],1,0)</f>
        <v>0</v>
      </c>
      <c r="H267" s="7">
        <f>IF(Tabla1[[#This Row],[ESTADOS]]=Tabla1[[#Headers],[NO CUMPLE]],1,0)</f>
        <v>1</v>
      </c>
      <c r="I267" s="7">
        <f>IF(Tabla1[[#This Row],[ESTADOS]]=Tabla1[[#Headers],[NA]],1,0)</f>
        <v>0</v>
      </c>
      <c r="J267" s="20">
        <f>_xlfn.XLOOKUP(Tabla1[[#This Row],[ESTADOS]],Tabla3[ESTADO],Tabla3[CALIFICACIÓN],"No_estado",0,1)/25</f>
        <v>0</v>
      </c>
      <c r="K267" s="20">
        <f>_xlfn.XLOOKUP(Tabla1[[#This Row],[ESTADOS]],Tabla3[ESTADO],Tabla3[CALIFICACIÓN],"No_estado",0,1)/2</f>
        <v>0</v>
      </c>
      <c r="L267" s="3"/>
    </row>
    <row r="268" spans="1:12" ht="58" x14ac:dyDescent="0.35">
      <c r="A268" s="3" t="s">
        <v>43</v>
      </c>
      <c r="B268" s="2" t="str">
        <f>_xlfn.XLOOKUP(Tabla1[[#This Row],[ÁREAS]],Tabla2[ÁREAS],Tabla2[ABREVIATUTAS],"No_existe",0,1)</f>
        <v>SGPS</v>
      </c>
      <c r="C268" s="3" t="s">
        <v>11</v>
      </c>
      <c r="D268" s="3" t="s">
        <v>84</v>
      </c>
      <c r="E268" s="14" t="s">
        <v>73</v>
      </c>
      <c r="F268" s="7">
        <f>IF(Tabla1[[#This Row],[ESTADOS]]=Tabla1[[#Headers],[CUMPLE]],1,0)</f>
        <v>1</v>
      </c>
      <c r="G268" s="7">
        <f>IF(Tabla1[[#This Row],[ESTADOS]]=Tabla1[[#Headers],[CUMPLE PARCIALMENTE]],1,0)</f>
        <v>0</v>
      </c>
      <c r="H268" s="7">
        <f>IF(Tabla1[[#This Row],[ESTADOS]]=Tabla1[[#Headers],[NO CUMPLE]],1,0)</f>
        <v>0</v>
      </c>
      <c r="I268" s="7">
        <f>IF(Tabla1[[#This Row],[ESTADOS]]=Tabla1[[#Headers],[NA]],1,0)</f>
        <v>0</v>
      </c>
      <c r="J268" s="20">
        <f>_xlfn.XLOOKUP(Tabla1[[#This Row],[ESTADOS]],Tabla3[ESTADO],Tabla3[CALIFICACIÓN],"No_estado",0,1)/25</f>
        <v>0.04</v>
      </c>
      <c r="K268" s="20">
        <f>_xlfn.XLOOKUP(Tabla1[[#This Row],[ESTADOS]],Tabla3[ESTADO],Tabla3[CALIFICACIÓN],"No_estado",0,1)/2</f>
        <v>0.5</v>
      </c>
      <c r="L268" s="3"/>
    </row>
    <row r="269" spans="1:12" ht="43.5" x14ac:dyDescent="0.35">
      <c r="A269" s="3" t="s">
        <v>43</v>
      </c>
      <c r="B269" s="2" t="str">
        <f>_xlfn.XLOOKUP(Tabla1[[#This Row],[ÁREAS]],Tabla2[ÁREAS],Tabla2[ABREVIATUTAS],"No_existe",0,1)</f>
        <v>SGPS</v>
      </c>
      <c r="C269" s="3" t="s">
        <v>12</v>
      </c>
      <c r="D269" s="3" t="s">
        <v>25</v>
      </c>
      <c r="E269" s="14" t="s">
        <v>75</v>
      </c>
      <c r="F269" s="7">
        <f>IF(Tabla1[[#This Row],[ESTADOS]]=Tabla1[[#Headers],[CUMPLE]],1,0)</f>
        <v>0</v>
      </c>
      <c r="G269" s="7">
        <f>IF(Tabla1[[#This Row],[ESTADOS]]=Tabla1[[#Headers],[CUMPLE PARCIALMENTE]],1,0)</f>
        <v>0</v>
      </c>
      <c r="H269" s="7">
        <f>IF(Tabla1[[#This Row],[ESTADOS]]=Tabla1[[#Headers],[NO CUMPLE]],1,0)</f>
        <v>1</v>
      </c>
      <c r="I269" s="7">
        <f>IF(Tabla1[[#This Row],[ESTADOS]]=Tabla1[[#Headers],[NA]],1,0)</f>
        <v>0</v>
      </c>
      <c r="J269" s="20">
        <f>_xlfn.XLOOKUP(Tabla1[[#This Row],[ESTADOS]],Tabla3[ESTADO],Tabla3[CALIFICACIÓN],"No_estado",0,1)/25</f>
        <v>0</v>
      </c>
      <c r="K269" s="20">
        <f>_xlfn.XLOOKUP(Tabla1[[#This Row],[ESTADOS]],Tabla3[ESTADO],Tabla3[CALIFICACIÓN],"No_estado",0,1)/2</f>
        <v>0</v>
      </c>
      <c r="L269" s="3"/>
    </row>
    <row r="270" spans="1:12" ht="43.5" x14ac:dyDescent="0.35">
      <c r="A270" s="3" t="s">
        <v>43</v>
      </c>
      <c r="B270" s="2" t="str">
        <f>_xlfn.XLOOKUP(Tabla1[[#This Row],[ÁREAS]],Tabla2[ÁREAS],Tabla2[ABREVIATUTAS],"No_existe",0,1)</f>
        <v>SGPS</v>
      </c>
      <c r="C270" s="3" t="s">
        <v>12</v>
      </c>
      <c r="D270" s="3" t="s">
        <v>26</v>
      </c>
      <c r="E270" s="14" t="s">
        <v>74</v>
      </c>
      <c r="F270" s="7">
        <f>IF(Tabla1[[#This Row],[ESTADOS]]=Tabla1[[#Headers],[CUMPLE]],1,0)</f>
        <v>0</v>
      </c>
      <c r="G270" s="7">
        <f>IF(Tabla1[[#This Row],[ESTADOS]]=Tabla1[[#Headers],[CUMPLE PARCIALMENTE]],1,0)</f>
        <v>1</v>
      </c>
      <c r="H270" s="7">
        <f>IF(Tabla1[[#This Row],[ESTADOS]]=Tabla1[[#Headers],[NO CUMPLE]],1,0)</f>
        <v>0</v>
      </c>
      <c r="I270" s="7">
        <f>IF(Tabla1[[#This Row],[ESTADOS]]=Tabla1[[#Headers],[NA]],1,0)</f>
        <v>0</v>
      </c>
      <c r="J270" s="20">
        <f>_xlfn.XLOOKUP(Tabla1[[#This Row],[ESTADOS]],Tabla3[ESTADO],Tabla3[CALIFICACIÓN],"No_estado",0,1)/25</f>
        <v>0.02</v>
      </c>
      <c r="K270" s="20">
        <f>_xlfn.XLOOKUP(Tabla1[[#This Row],[ESTADOS]],Tabla3[ESTADO],Tabla3[CALIFICACIÓN],"No_estado",0,1)/2</f>
        <v>0.25</v>
      </c>
      <c r="L270" s="3"/>
    </row>
    <row r="271" spans="1:12" ht="43.5" x14ac:dyDescent="0.35">
      <c r="A271" s="3" t="s">
        <v>43</v>
      </c>
      <c r="B271" s="2" t="str">
        <f>_xlfn.XLOOKUP(Tabla1[[#This Row],[ÁREAS]],Tabla2[ÁREAS],Tabla2[ABREVIATUTAS],"No_existe",0,1)</f>
        <v>SGPS</v>
      </c>
      <c r="C271" s="3" t="s">
        <v>13</v>
      </c>
      <c r="D271" s="3" t="s">
        <v>27</v>
      </c>
      <c r="E271" s="14" t="s">
        <v>73</v>
      </c>
      <c r="F271" s="7">
        <f>IF(Tabla1[[#This Row],[ESTADOS]]=Tabla1[[#Headers],[CUMPLE]],1,0)</f>
        <v>1</v>
      </c>
      <c r="G271" s="7">
        <f>IF(Tabla1[[#This Row],[ESTADOS]]=Tabla1[[#Headers],[CUMPLE PARCIALMENTE]],1,0)</f>
        <v>0</v>
      </c>
      <c r="H271" s="7">
        <f>IF(Tabla1[[#This Row],[ESTADOS]]=Tabla1[[#Headers],[NO CUMPLE]],1,0)</f>
        <v>0</v>
      </c>
      <c r="I271" s="7">
        <f>IF(Tabla1[[#This Row],[ESTADOS]]=Tabla1[[#Headers],[NA]],1,0)</f>
        <v>0</v>
      </c>
      <c r="J271" s="20">
        <f>_xlfn.XLOOKUP(Tabla1[[#This Row],[ESTADOS]],Tabla3[ESTADO],Tabla3[CALIFICACIÓN],"No_estado",0,1)/25</f>
        <v>0.04</v>
      </c>
      <c r="K271" s="20">
        <f>_xlfn.XLOOKUP(Tabla1[[#This Row],[ESTADOS]],Tabla3[ESTADO],Tabla3[CALIFICACIÓN],"No_estado",0,1)/4</f>
        <v>0.25</v>
      </c>
      <c r="L271" s="3"/>
    </row>
    <row r="272" spans="1:12" ht="43.5" x14ac:dyDescent="0.35">
      <c r="A272" s="3" t="s">
        <v>43</v>
      </c>
      <c r="B272" s="2" t="str">
        <f>_xlfn.XLOOKUP(Tabla1[[#This Row],[ÁREAS]],Tabla2[ÁREAS],Tabla2[ABREVIATUTAS],"No_existe",0,1)</f>
        <v>SGPS</v>
      </c>
      <c r="C272" s="3" t="s">
        <v>13</v>
      </c>
      <c r="D272" s="3" t="s">
        <v>28</v>
      </c>
      <c r="E272" s="14" t="s">
        <v>73</v>
      </c>
      <c r="F272" s="7">
        <f>IF(Tabla1[[#This Row],[ESTADOS]]=Tabla1[[#Headers],[CUMPLE]],1,0)</f>
        <v>1</v>
      </c>
      <c r="G272" s="7">
        <f>IF(Tabla1[[#This Row],[ESTADOS]]=Tabla1[[#Headers],[CUMPLE PARCIALMENTE]],1,0)</f>
        <v>0</v>
      </c>
      <c r="H272" s="7">
        <f>IF(Tabla1[[#This Row],[ESTADOS]]=Tabla1[[#Headers],[NO CUMPLE]],1,0)</f>
        <v>0</v>
      </c>
      <c r="I272" s="7">
        <f>IF(Tabla1[[#This Row],[ESTADOS]]=Tabla1[[#Headers],[NA]],1,0)</f>
        <v>0</v>
      </c>
      <c r="J272" s="20">
        <f>_xlfn.XLOOKUP(Tabla1[[#This Row],[ESTADOS]],Tabla3[ESTADO],Tabla3[CALIFICACIÓN],"No_estado",0,1)/25</f>
        <v>0.04</v>
      </c>
      <c r="K272" s="20">
        <f>_xlfn.XLOOKUP(Tabla1[[#This Row],[ESTADOS]],Tabla3[ESTADO],Tabla3[CALIFICACIÓN],"No_estado",0,1)/4</f>
        <v>0.25</v>
      </c>
      <c r="L272" s="3"/>
    </row>
    <row r="273" spans="1:12" ht="43.5" x14ac:dyDescent="0.35">
      <c r="A273" s="3" t="s">
        <v>43</v>
      </c>
      <c r="B273" s="2" t="str">
        <f>_xlfn.XLOOKUP(Tabla1[[#This Row],[ÁREAS]],Tabla2[ÁREAS],Tabla2[ABREVIATUTAS],"No_existe",0,1)</f>
        <v>SGPS</v>
      </c>
      <c r="C273" s="3" t="s">
        <v>13</v>
      </c>
      <c r="D273" s="3" t="s">
        <v>14</v>
      </c>
      <c r="E273" s="14" t="s">
        <v>75</v>
      </c>
      <c r="F273" s="7">
        <f>IF(Tabla1[[#This Row],[ESTADOS]]=Tabla1[[#Headers],[CUMPLE]],1,0)</f>
        <v>0</v>
      </c>
      <c r="G273" s="7">
        <f>IF(Tabla1[[#This Row],[ESTADOS]]=Tabla1[[#Headers],[CUMPLE PARCIALMENTE]],1,0)</f>
        <v>0</v>
      </c>
      <c r="H273" s="7">
        <f>IF(Tabla1[[#This Row],[ESTADOS]]=Tabla1[[#Headers],[NO CUMPLE]],1,0)</f>
        <v>1</v>
      </c>
      <c r="I273" s="7">
        <f>IF(Tabla1[[#This Row],[ESTADOS]]=Tabla1[[#Headers],[NA]],1,0)</f>
        <v>0</v>
      </c>
      <c r="J273" s="20">
        <f>_xlfn.XLOOKUP(Tabla1[[#This Row],[ESTADOS]],Tabla3[ESTADO],Tabla3[CALIFICACIÓN],"No_estado",0,1)/25</f>
        <v>0</v>
      </c>
      <c r="K273" s="20">
        <f>_xlfn.XLOOKUP(Tabla1[[#This Row],[ESTADOS]],Tabla3[ESTADO],Tabla3[CALIFICACIÓN],"No_estado",0,1)/4</f>
        <v>0</v>
      </c>
      <c r="L273" s="3"/>
    </row>
    <row r="274" spans="1:12" ht="43.5" x14ac:dyDescent="0.35">
      <c r="A274" s="3" t="s">
        <v>43</v>
      </c>
      <c r="B274" s="2" t="str">
        <f>_xlfn.XLOOKUP(Tabla1[[#This Row],[ÁREAS]],Tabla2[ÁREAS],Tabla2[ABREVIATUTAS],"No_existe",0,1)</f>
        <v>SGPS</v>
      </c>
      <c r="C274" s="3" t="s">
        <v>13</v>
      </c>
      <c r="D274" s="3" t="s">
        <v>29</v>
      </c>
      <c r="E274" s="14" t="s">
        <v>74</v>
      </c>
      <c r="F274" s="7">
        <f>IF(Tabla1[[#This Row],[ESTADOS]]=Tabla1[[#Headers],[CUMPLE]],1,0)</f>
        <v>0</v>
      </c>
      <c r="G274" s="7">
        <f>IF(Tabla1[[#This Row],[ESTADOS]]=Tabla1[[#Headers],[CUMPLE PARCIALMENTE]],1,0)</f>
        <v>1</v>
      </c>
      <c r="H274" s="7">
        <f>IF(Tabla1[[#This Row],[ESTADOS]]=Tabla1[[#Headers],[NO CUMPLE]],1,0)</f>
        <v>0</v>
      </c>
      <c r="I274" s="7">
        <f>IF(Tabla1[[#This Row],[ESTADOS]]=Tabla1[[#Headers],[NA]],1,0)</f>
        <v>0</v>
      </c>
      <c r="J274" s="20">
        <f>_xlfn.XLOOKUP(Tabla1[[#This Row],[ESTADOS]],Tabla3[ESTADO],Tabla3[CALIFICACIÓN],"No_estado",0,1)/25</f>
        <v>0.02</v>
      </c>
      <c r="K274" s="20">
        <f>_xlfn.XLOOKUP(Tabla1[[#This Row],[ESTADOS]],Tabla3[ESTADO],Tabla3[CALIFICACIÓN],"No_estado",0,1)/4</f>
        <v>0.125</v>
      </c>
      <c r="L274" s="3"/>
    </row>
    <row r="275" spans="1:12" ht="43.5" x14ac:dyDescent="0.35">
      <c r="A275" s="3" t="s">
        <v>43</v>
      </c>
      <c r="B275" s="2" t="str">
        <f>_xlfn.XLOOKUP(Tabla1[[#This Row],[ÁREAS]],Tabla2[ÁREAS],Tabla2[ABREVIATUTAS],"No_existe",0,1)</f>
        <v>SGPS</v>
      </c>
      <c r="C275" s="3" t="s">
        <v>15</v>
      </c>
      <c r="D275" s="3" t="s">
        <v>30</v>
      </c>
      <c r="E275" s="14" t="s">
        <v>73</v>
      </c>
      <c r="F275" s="7">
        <f>IF(Tabla1[[#This Row],[ESTADOS]]=Tabla1[[#Headers],[CUMPLE]],1,0)</f>
        <v>1</v>
      </c>
      <c r="G275" s="7">
        <f>IF(Tabla1[[#This Row],[ESTADOS]]=Tabla1[[#Headers],[CUMPLE PARCIALMENTE]],1,0)</f>
        <v>0</v>
      </c>
      <c r="H275" s="7">
        <f>IF(Tabla1[[#This Row],[ESTADOS]]=Tabla1[[#Headers],[NO CUMPLE]],1,0)</f>
        <v>0</v>
      </c>
      <c r="I275" s="7">
        <f>IF(Tabla1[[#This Row],[ESTADOS]]=Tabla1[[#Headers],[NA]],1,0)</f>
        <v>0</v>
      </c>
      <c r="J275" s="20">
        <f>_xlfn.XLOOKUP(Tabla1[[#This Row],[ESTADOS]],Tabla3[ESTADO],Tabla3[CALIFICACIÓN],"No_estado",0,1)/25</f>
        <v>0.04</v>
      </c>
      <c r="K275" s="20">
        <f>_xlfn.XLOOKUP(Tabla1[[#This Row],[ESTADOS]],Tabla3[ESTADO],Tabla3[CALIFICACIÓN],"No_estado",0,1)/2</f>
        <v>0.5</v>
      </c>
      <c r="L275" s="3"/>
    </row>
    <row r="276" spans="1:12" ht="43.5" x14ac:dyDescent="0.35">
      <c r="A276" s="3" t="s">
        <v>43</v>
      </c>
      <c r="B276" s="2" t="str">
        <f>_xlfn.XLOOKUP(Tabla1[[#This Row],[ÁREAS]],Tabla2[ÁREAS],Tabla2[ABREVIATUTAS],"No_existe",0,1)</f>
        <v>SGPS</v>
      </c>
      <c r="C276" s="3" t="s">
        <v>15</v>
      </c>
      <c r="D276" s="3" t="s">
        <v>31</v>
      </c>
      <c r="E276" s="14" t="s">
        <v>73</v>
      </c>
      <c r="F276" s="7">
        <f>IF(Tabla1[[#This Row],[ESTADOS]]=Tabla1[[#Headers],[CUMPLE]],1,0)</f>
        <v>1</v>
      </c>
      <c r="G276" s="7">
        <f>IF(Tabla1[[#This Row],[ESTADOS]]=Tabla1[[#Headers],[CUMPLE PARCIALMENTE]],1,0)</f>
        <v>0</v>
      </c>
      <c r="H276" s="7">
        <f>IF(Tabla1[[#This Row],[ESTADOS]]=Tabla1[[#Headers],[NO CUMPLE]],1,0)</f>
        <v>0</v>
      </c>
      <c r="I276" s="7">
        <f>IF(Tabla1[[#This Row],[ESTADOS]]=Tabla1[[#Headers],[NA]],1,0)</f>
        <v>0</v>
      </c>
      <c r="J276" s="20">
        <f>_xlfn.XLOOKUP(Tabla1[[#This Row],[ESTADOS]],Tabla3[ESTADO],Tabla3[CALIFICACIÓN],"No_estado",0,1)/25</f>
        <v>0.04</v>
      </c>
      <c r="K276" s="20">
        <f>_xlfn.XLOOKUP(Tabla1[[#This Row],[ESTADOS]],Tabla3[ESTADO],Tabla3[CALIFICACIÓN],"No_estado",0,1)/3</f>
        <v>0.33333333333333331</v>
      </c>
      <c r="L276" s="3"/>
    </row>
    <row r="277" spans="1:12" ht="43.5" x14ac:dyDescent="0.35">
      <c r="A277" s="3" t="s">
        <v>44</v>
      </c>
      <c r="B277" s="2" t="str">
        <f>_xlfn.XLOOKUP(Tabla1[[#This Row],[ÁREAS]],Tabla2[ÁREAS],Tabla2[ABREVIATUTAS],"No_existe",0,1)</f>
        <v>SGOOS</v>
      </c>
      <c r="C277" s="3" t="s">
        <v>6</v>
      </c>
      <c r="D277" s="3" t="s">
        <v>16</v>
      </c>
      <c r="E277" s="14" t="s">
        <v>75</v>
      </c>
      <c r="F277" s="7">
        <f>IF(Tabla1[[#This Row],[ESTADOS]]=Tabla1[[#Headers],[CUMPLE]],1,0)</f>
        <v>0</v>
      </c>
      <c r="G277" s="7">
        <f>IF(Tabla1[[#This Row],[ESTADOS]]=Tabla1[[#Headers],[CUMPLE PARCIALMENTE]],1,0)</f>
        <v>0</v>
      </c>
      <c r="H277" s="7">
        <f>IF(Tabla1[[#This Row],[ESTADOS]]=Tabla1[[#Headers],[NO CUMPLE]],1,0)</f>
        <v>1</v>
      </c>
      <c r="I277" s="7">
        <f>IF(Tabla1[[#This Row],[ESTADOS]]=Tabla1[[#Headers],[NA]],1,0)</f>
        <v>0</v>
      </c>
      <c r="J277" s="20">
        <f>_xlfn.XLOOKUP(Tabla1[[#This Row],[ESTADOS]],Tabla3[ESTADO],Tabla3[CALIFICACIÓN],"No_estado",0,1)/25</f>
        <v>0</v>
      </c>
      <c r="K277" s="20">
        <f>_xlfn.XLOOKUP(Tabla1[[#This Row],[ESTADOS]],Tabla3[ESTADO],Tabla3[CALIFICACIÓN],"No_estado",0,1)/3</f>
        <v>0</v>
      </c>
      <c r="L277" s="3"/>
    </row>
    <row r="278" spans="1:12" ht="58" x14ac:dyDescent="0.35">
      <c r="A278" s="3" t="s">
        <v>44</v>
      </c>
      <c r="B278" s="2" t="str">
        <f>_xlfn.XLOOKUP(Tabla1[[#This Row],[ÁREAS]],Tabla2[ÁREAS],Tabla2[ABREVIATUTAS],"No_existe",0,1)</f>
        <v>SGOOS</v>
      </c>
      <c r="C278" s="3" t="s">
        <v>6</v>
      </c>
      <c r="D278" s="3" t="s">
        <v>17</v>
      </c>
      <c r="E278" s="14" t="s">
        <v>75</v>
      </c>
      <c r="F278" s="7">
        <f>IF(Tabla1[[#This Row],[ESTADOS]]=Tabla1[[#Headers],[CUMPLE]],1,0)</f>
        <v>0</v>
      </c>
      <c r="G278" s="7">
        <f>IF(Tabla1[[#This Row],[ESTADOS]]=Tabla1[[#Headers],[CUMPLE PARCIALMENTE]],1,0)</f>
        <v>0</v>
      </c>
      <c r="H278" s="7">
        <f>IF(Tabla1[[#This Row],[ESTADOS]]=Tabla1[[#Headers],[NO CUMPLE]],1,0)</f>
        <v>1</v>
      </c>
      <c r="I278" s="7">
        <f>IF(Tabla1[[#This Row],[ESTADOS]]=Tabla1[[#Headers],[NA]],1,0)</f>
        <v>0</v>
      </c>
      <c r="J278" s="20">
        <f>_xlfn.XLOOKUP(Tabla1[[#This Row],[ESTADOS]],Tabla3[ESTADO],Tabla3[CALIFICACIÓN],"No_estado",0,1)/25</f>
        <v>0</v>
      </c>
      <c r="K278" s="20">
        <f>_xlfn.XLOOKUP(Tabla1[[#This Row],[ESTADOS]],Tabla3[ESTADO],Tabla3[CALIFICACIÓN],"No_estado",0,1)/3</f>
        <v>0</v>
      </c>
      <c r="L278" s="3"/>
    </row>
    <row r="279" spans="1:12" ht="43.5" x14ac:dyDescent="0.35">
      <c r="A279" s="3" t="s">
        <v>44</v>
      </c>
      <c r="B279" s="2" t="str">
        <f>_xlfn.XLOOKUP(Tabla1[[#This Row],[ÁREAS]],Tabla2[ÁREAS],Tabla2[ABREVIATUTAS],"No_existe",0,1)</f>
        <v>SGOOS</v>
      </c>
      <c r="C279" s="3" t="s">
        <v>6</v>
      </c>
      <c r="D279" s="3" t="s">
        <v>18</v>
      </c>
      <c r="E279" s="14" t="s">
        <v>75</v>
      </c>
      <c r="F279" s="7">
        <f>IF(Tabla1[[#This Row],[ESTADOS]]=Tabla1[[#Headers],[CUMPLE]],1,0)</f>
        <v>0</v>
      </c>
      <c r="G279" s="7">
        <f>IF(Tabla1[[#This Row],[ESTADOS]]=Tabla1[[#Headers],[CUMPLE PARCIALMENTE]],1,0)</f>
        <v>0</v>
      </c>
      <c r="H279" s="7">
        <f>IF(Tabla1[[#This Row],[ESTADOS]]=Tabla1[[#Headers],[NO CUMPLE]],1,0)</f>
        <v>1</v>
      </c>
      <c r="I279" s="7">
        <f>IF(Tabla1[[#This Row],[ESTADOS]]=Tabla1[[#Headers],[NA]],1,0)</f>
        <v>0</v>
      </c>
      <c r="J279" s="20">
        <f>_xlfn.XLOOKUP(Tabla1[[#This Row],[ESTADOS]],Tabla3[ESTADO],Tabla3[CALIFICACIÓN],"No_estado",0,1)/25</f>
        <v>0</v>
      </c>
      <c r="K279" s="20">
        <f>_xlfn.XLOOKUP(Tabla1[[#This Row],[ESTADOS]],Tabla3[ESTADO],Tabla3[CALIFICACIÓN],"No_estado",0,1)/3</f>
        <v>0</v>
      </c>
      <c r="L279" s="3"/>
    </row>
    <row r="280" spans="1:12" ht="43.5" x14ac:dyDescent="0.35">
      <c r="A280" s="3" t="s">
        <v>44</v>
      </c>
      <c r="B280" s="2" t="str">
        <f>_xlfn.XLOOKUP(Tabla1[[#This Row],[ÁREAS]],Tabla2[ÁREAS],Tabla2[ABREVIATUTAS],"No_existe",0,1)</f>
        <v>SGOOS</v>
      </c>
      <c r="C280" s="3" t="s">
        <v>7</v>
      </c>
      <c r="D280" s="3" t="s">
        <v>19</v>
      </c>
      <c r="E280" s="14" t="s">
        <v>73</v>
      </c>
      <c r="F280" s="7">
        <f>IF(Tabla1[[#This Row],[ESTADOS]]=Tabla1[[#Headers],[CUMPLE]],1,0)</f>
        <v>1</v>
      </c>
      <c r="G280" s="7">
        <f>IF(Tabla1[[#This Row],[ESTADOS]]=Tabla1[[#Headers],[CUMPLE PARCIALMENTE]],1,0)</f>
        <v>0</v>
      </c>
      <c r="H280" s="7">
        <f>IF(Tabla1[[#This Row],[ESTADOS]]=Tabla1[[#Headers],[NO CUMPLE]],1,0)</f>
        <v>0</v>
      </c>
      <c r="I280" s="7">
        <f>IF(Tabla1[[#This Row],[ESTADOS]]=Tabla1[[#Headers],[NA]],1,0)</f>
        <v>0</v>
      </c>
      <c r="J280" s="20">
        <f>_xlfn.XLOOKUP(Tabla1[[#This Row],[ESTADOS]],Tabla3[ESTADO],Tabla3[CALIFICACIÓN],"No_estado",0,1)/25</f>
        <v>0.04</v>
      </c>
      <c r="K280" s="20">
        <f>_xlfn.XLOOKUP(Tabla1[[#This Row],[ESTADOS]],Tabla3[ESTADO],Tabla3[CALIFICACIÓN],"No_estado",0,1)/5</f>
        <v>0.2</v>
      </c>
      <c r="L280" s="3"/>
    </row>
    <row r="281" spans="1:12" ht="43.5" x14ac:dyDescent="0.35">
      <c r="A281" s="3" t="s">
        <v>44</v>
      </c>
      <c r="B281" s="2" t="str">
        <f>_xlfn.XLOOKUP(Tabla1[[#This Row],[ÁREAS]],Tabla2[ÁREAS],Tabla2[ABREVIATUTAS],"No_existe",0,1)</f>
        <v>SGOOS</v>
      </c>
      <c r="C281" s="3" t="s">
        <v>7</v>
      </c>
      <c r="D281" s="3" t="s">
        <v>20</v>
      </c>
      <c r="E281" s="14" t="s">
        <v>75</v>
      </c>
      <c r="F281" s="7">
        <f>IF(Tabla1[[#This Row],[ESTADOS]]=Tabla1[[#Headers],[CUMPLE]],1,0)</f>
        <v>0</v>
      </c>
      <c r="G281" s="7">
        <f>IF(Tabla1[[#This Row],[ESTADOS]]=Tabla1[[#Headers],[CUMPLE PARCIALMENTE]],1,0)</f>
        <v>0</v>
      </c>
      <c r="H281" s="7">
        <f>IF(Tabla1[[#This Row],[ESTADOS]]=Tabla1[[#Headers],[NO CUMPLE]],1,0)</f>
        <v>1</v>
      </c>
      <c r="I281" s="7">
        <f>IF(Tabla1[[#This Row],[ESTADOS]]=Tabla1[[#Headers],[NA]],1,0)</f>
        <v>0</v>
      </c>
      <c r="J281" s="20">
        <f>_xlfn.XLOOKUP(Tabla1[[#This Row],[ESTADOS]],Tabla3[ESTADO],Tabla3[CALIFICACIÓN],"No_estado",0,1)/25</f>
        <v>0</v>
      </c>
      <c r="K281" s="20">
        <f>_xlfn.XLOOKUP(Tabla1[[#This Row],[ESTADOS]],Tabla3[ESTADO],Tabla3[CALIFICACIÓN],"No_estado",0,1)/5</f>
        <v>0</v>
      </c>
      <c r="L281" s="3"/>
    </row>
    <row r="282" spans="1:12" ht="43.5" x14ac:dyDescent="0.35">
      <c r="A282" s="3" t="s">
        <v>44</v>
      </c>
      <c r="B282" s="2" t="str">
        <f>_xlfn.XLOOKUP(Tabla1[[#This Row],[ÁREAS]],Tabla2[ÁREAS],Tabla2[ABREVIATUTAS],"No_existe",0,1)</f>
        <v>SGOOS</v>
      </c>
      <c r="C282" s="3" t="s">
        <v>7</v>
      </c>
      <c r="D282" s="3" t="s">
        <v>9</v>
      </c>
      <c r="E282" s="14" t="s">
        <v>74</v>
      </c>
      <c r="F282" s="7">
        <f>IF(Tabla1[[#This Row],[ESTADOS]]=Tabla1[[#Headers],[CUMPLE]],1,0)</f>
        <v>0</v>
      </c>
      <c r="G282" s="7">
        <f>IF(Tabla1[[#This Row],[ESTADOS]]=Tabla1[[#Headers],[CUMPLE PARCIALMENTE]],1,0)</f>
        <v>1</v>
      </c>
      <c r="H282" s="7">
        <f>IF(Tabla1[[#This Row],[ESTADOS]]=Tabla1[[#Headers],[NO CUMPLE]],1,0)</f>
        <v>0</v>
      </c>
      <c r="I282" s="7">
        <f>IF(Tabla1[[#This Row],[ESTADOS]]=Tabla1[[#Headers],[NA]],1,0)</f>
        <v>0</v>
      </c>
      <c r="J282" s="20">
        <f>_xlfn.XLOOKUP(Tabla1[[#This Row],[ESTADOS]],Tabla3[ESTADO],Tabla3[CALIFICACIÓN],"No_estado",0,1)/25</f>
        <v>0.02</v>
      </c>
      <c r="K282" s="20">
        <f>_xlfn.XLOOKUP(Tabla1[[#This Row],[ESTADOS]],Tabla3[ESTADO],Tabla3[CALIFICACIÓN],"No_estado",0,1)/5</f>
        <v>0.1</v>
      </c>
      <c r="L282" s="3"/>
    </row>
    <row r="283" spans="1:12" ht="43.5" x14ac:dyDescent="0.35">
      <c r="A283" s="3" t="s">
        <v>44</v>
      </c>
      <c r="B283" s="2" t="str">
        <f>_xlfn.XLOOKUP(Tabla1[[#This Row],[ÁREAS]],Tabla2[ÁREAS],Tabla2[ABREVIATUTAS],"No_existe",0,1)</f>
        <v>SGOOS</v>
      </c>
      <c r="C283" s="3" t="s">
        <v>7</v>
      </c>
      <c r="D283" s="3" t="s">
        <v>8</v>
      </c>
      <c r="E283" s="14" t="s">
        <v>73</v>
      </c>
      <c r="F283" s="7">
        <f>IF(Tabla1[[#This Row],[ESTADOS]]=Tabla1[[#Headers],[CUMPLE]],1,0)</f>
        <v>1</v>
      </c>
      <c r="G283" s="7">
        <f>IF(Tabla1[[#This Row],[ESTADOS]]=Tabla1[[#Headers],[CUMPLE PARCIALMENTE]],1,0)</f>
        <v>0</v>
      </c>
      <c r="H283" s="7">
        <f>IF(Tabla1[[#This Row],[ESTADOS]]=Tabla1[[#Headers],[NO CUMPLE]],1,0)</f>
        <v>0</v>
      </c>
      <c r="I283" s="7">
        <f>IF(Tabla1[[#This Row],[ESTADOS]]=Tabla1[[#Headers],[NA]],1,0)</f>
        <v>0</v>
      </c>
      <c r="J283" s="20">
        <f>_xlfn.XLOOKUP(Tabla1[[#This Row],[ESTADOS]],Tabla3[ESTADO],Tabla3[CALIFICACIÓN],"No_estado",0,1)/25</f>
        <v>0.04</v>
      </c>
      <c r="K283" s="20">
        <f>_xlfn.XLOOKUP(Tabla1[[#This Row],[ESTADOS]],Tabla3[ESTADO],Tabla3[CALIFICACIÓN],"No_estado",0,1)/5</f>
        <v>0.2</v>
      </c>
      <c r="L283" s="3"/>
    </row>
    <row r="284" spans="1:12" ht="43.5" x14ac:dyDescent="0.35">
      <c r="A284" s="3" t="s">
        <v>44</v>
      </c>
      <c r="B284" s="2" t="str">
        <f>_xlfn.XLOOKUP(Tabla1[[#This Row],[ÁREAS]],Tabla2[ÁREAS],Tabla2[ABREVIATUTAS],"No_existe",0,1)</f>
        <v>SGOOS</v>
      </c>
      <c r="C284" s="3" t="s">
        <v>7</v>
      </c>
      <c r="D284" s="3" t="s">
        <v>21</v>
      </c>
      <c r="E284" s="14" t="s">
        <v>73</v>
      </c>
      <c r="F284" s="7">
        <f>IF(Tabla1[[#This Row],[ESTADOS]]=Tabla1[[#Headers],[CUMPLE]],1,0)</f>
        <v>1</v>
      </c>
      <c r="G284" s="7">
        <f>IF(Tabla1[[#This Row],[ESTADOS]]=Tabla1[[#Headers],[CUMPLE PARCIALMENTE]],1,0)</f>
        <v>0</v>
      </c>
      <c r="H284" s="7">
        <f>IF(Tabla1[[#This Row],[ESTADOS]]=Tabla1[[#Headers],[NO CUMPLE]],1,0)</f>
        <v>0</v>
      </c>
      <c r="I284" s="7">
        <f>IF(Tabla1[[#This Row],[ESTADOS]]=Tabla1[[#Headers],[NA]],1,0)</f>
        <v>0</v>
      </c>
      <c r="J284" s="20">
        <f>_xlfn.XLOOKUP(Tabla1[[#This Row],[ESTADOS]],Tabla3[ESTADO],Tabla3[CALIFICACIÓN],"No_estado",0,1)/25</f>
        <v>0.04</v>
      </c>
      <c r="K284" s="20">
        <f>_xlfn.XLOOKUP(Tabla1[[#This Row],[ESTADOS]],Tabla3[ESTADO],Tabla3[CALIFICACIÓN],"No_estado",0,1)/5</f>
        <v>0.2</v>
      </c>
      <c r="L284" s="3"/>
    </row>
    <row r="285" spans="1:12" ht="43.5" x14ac:dyDescent="0.35">
      <c r="A285" s="3" t="s">
        <v>44</v>
      </c>
      <c r="B285" s="2" t="str">
        <f>_xlfn.XLOOKUP(Tabla1[[#This Row],[ÁREAS]],Tabla2[ÁREAS],Tabla2[ABREVIATUTAS],"No_existe",0,1)</f>
        <v>SGOOS</v>
      </c>
      <c r="C285" s="3" t="s">
        <v>10</v>
      </c>
      <c r="D285" s="3" t="s">
        <v>22</v>
      </c>
      <c r="E285" s="14" t="s">
        <v>75</v>
      </c>
      <c r="F285" s="7">
        <f>IF(Tabla1[[#This Row],[ESTADOS]]=Tabla1[[#Headers],[CUMPLE]],1,0)</f>
        <v>0</v>
      </c>
      <c r="G285" s="7">
        <f>IF(Tabla1[[#This Row],[ESTADOS]]=Tabla1[[#Headers],[CUMPLE PARCIALMENTE]],1,0)</f>
        <v>0</v>
      </c>
      <c r="H285" s="7">
        <f>IF(Tabla1[[#This Row],[ESTADOS]]=Tabla1[[#Headers],[NO CUMPLE]],1,0)</f>
        <v>1</v>
      </c>
      <c r="I285" s="7">
        <f>IF(Tabla1[[#This Row],[ESTADOS]]=Tabla1[[#Headers],[NA]],1,0)</f>
        <v>0</v>
      </c>
      <c r="J285" s="20">
        <f>_xlfn.XLOOKUP(Tabla1[[#This Row],[ESTADOS]],Tabla3[ESTADO],Tabla3[CALIFICACIÓN],"No_estado",0,1)/25</f>
        <v>0</v>
      </c>
      <c r="K285" s="20">
        <f>_xlfn.XLOOKUP(Tabla1[[#This Row],[ESTADOS]],Tabla3[ESTADO],Tabla3[CALIFICACIÓN],"No_estado",0,1)/2</f>
        <v>0</v>
      </c>
      <c r="L285" s="3"/>
    </row>
    <row r="286" spans="1:12" ht="43.5" x14ac:dyDescent="0.35">
      <c r="A286" s="3" t="s">
        <v>44</v>
      </c>
      <c r="B286" s="2" t="str">
        <f>_xlfn.XLOOKUP(Tabla1[[#This Row],[ÁREAS]],Tabla2[ÁREAS],Tabla2[ABREVIATUTAS],"No_existe",0,1)</f>
        <v>SGOOS</v>
      </c>
      <c r="C286" s="3" t="s">
        <v>10</v>
      </c>
      <c r="D286" s="3" t="s">
        <v>23</v>
      </c>
      <c r="E286" s="14" t="s">
        <v>74</v>
      </c>
      <c r="F286" s="7">
        <f>IF(Tabla1[[#This Row],[ESTADOS]]=Tabla1[[#Headers],[CUMPLE]],1,0)</f>
        <v>0</v>
      </c>
      <c r="G286" s="7">
        <f>IF(Tabla1[[#This Row],[ESTADOS]]=Tabla1[[#Headers],[CUMPLE PARCIALMENTE]],1,0)</f>
        <v>1</v>
      </c>
      <c r="H286" s="7">
        <f>IF(Tabla1[[#This Row],[ESTADOS]]=Tabla1[[#Headers],[NO CUMPLE]],1,0)</f>
        <v>0</v>
      </c>
      <c r="I286" s="7">
        <f>IF(Tabla1[[#This Row],[ESTADOS]]=Tabla1[[#Headers],[NA]],1,0)</f>
        <v>0</v>
      </c>
      <c r="J286" s="20">
        <f>_xlfn.XLOOKUP(Tabla1[[#This Row],[ESTADOS]],Tabla3[ESTADO],Tabla3[CALIFICACIÓN],"No_estado",0,1)/25</f>
        <v>0.02</v>
      </c>
      <c r="K286" s="20">
        <f>_xlfn.XLOOKUP(Tabla1[[#This Row],[ESTADOS]],Tabla3[ESTADO],Tabla3[CALIFICACIÓN],"No_estado",0,1)/2</f>
        <v>0.25</v>
      </c>
      <c r="L286" s="3"/>
    </row>
    <row r="287" spans="1:12" ht="43.5" x14ac:dyDescent="0.35">
      <c r="A287" s="3" t="s">
        <v>44</v>
      </c>
      <c r="B287" s="2" t="str">
        <f>_xlfn.XLOOKUP(Tabla1[[#This Row],[ÁREAS]],Tabla2[ÁREAS],Tabla2[ABREVIATUTAS],"No_existe",0,1)</f>
        <v>SGOOS</v>
      </c>
      <c r="C287" s="3" t="s">
        <v>85</v>
      </c>
      <c r="D287" s="3" t="s">
        <v>86</v>
      </c>
      <c r="E287" s="14" t="s">
        <v>73</v>
      </c>
      <c r="F287" s="7">
        <f>IF(Tabla1[[#This Row],[ESTADOS]]=Tabla1[[#Headers],[CUMPLE]],1,0)</f>
        <v>1</v>
      </c>
      <c r="G287" s="7">
        <f>IF(Tabla1[[#This Row],[ESTADOS]]=Tabla1[[#Headers],[CUMPLE PARCIALMENTE]],1,0)</f>
        <v>0</v>
      </c>
      <c r="H287" s="7">
        <f>IF(Tabla1[[#This Row],[ESTADOS]]=Tabla1[[#Headers],[NO CUMPLE]],1,0)</f>
        <v>0</v>
      </c>
      <c r="I287" s="7">
        <f>IF(Tabla1[[#This Row],[ESTADOS]]=Tabla1[[#Headers],[NA]],1,0)</f>
        <v>0</v>
      </c>
      <c r="J287" s="20">
        <f>_xlfn.XLOOKUP(Tabla1[[#This Row],[ESTADOS]],Tabla3[ESTADO],Tabla3[CALIFICACIÓN],"No_estado",0,1)/25</f>
        <v>0.04</v>
      </c>
      <c r="K287" s="20">
        <f>_xlfn.XLOOKUP(Tabla1[[#This Row],[ESTADOS]],Tabla3[ESTADO],Tabla3[CALIFICACIÓN],"No_estado",0,1)/3</f>
        <v>0.33333333333333331</v>
      </c>
      <c r="L287" s="3"/>
    </row>
    <row r="288" spans="1:12" ht="43.5" x14ac:dyDescent="0.35">
      <c r="A288" s="3" t="s">
        <v>44</v>
      </c>
      <c r="B288" s="2" t="str">
        <f>_xlfn.XLOOKUP(Tabla1[[#This Row],[ÁREAS]],Tabla2[ÁREAS],Tabla2[ABREVIATUTAS],"No_existe",0,1)</f>
        <v>SGOOS</v>
      </c>
      <c r="C288" s="3" t="s">
        <v>85</v>
      </c>
      <c r="D288" s="3" t="s">
        <v>87</v>
      </c>
      <c r="E288" s="14" t="s">
        <v>73</v>
      </c>
      <c r="F288" s="7">
        <f>IF(Tabla1[[#This Row],[ESTADOS]]=Tabla1[[#Headers],[CUMPLE]],1,0)</f>
        <v>1</v>
      </c>
      <c r="G288" s="7">
        <f>IF(Tabla1[[#This Row],[ESTADOS]]=Tabla1[[#Headers],[CUMPLE PARCIALMENTE]],1,0)</f>
        <v>0</v>
      </c>
      <c r="H288" s="7">
        <f>IF(Tabla1[[#This Row],[ESTADOS]]=Tabla1[[#Headers],[NO CUMPLE]],1,0)</f>
        <v>0</v>
      </c>
      <c r="I288" s="7">
        <f>IF(Tabla1[[#This Row],[ESTADOS]]=Tabla1[[#Headers],[NA]],1,0)</f>
        <v>0</v>
      </c>
      <c r="J288" s="20">
        <f>_xlfn.XLOOKUP(Tabla1[[#This Row],[ESTADOS]],Tabla3[ESTADO],Tabla3[CALIFICACIÓN],"No_estado",0,1)/25</f>
        <v>0.04</v>
      </c>
      <c r="K288" s="20">
        <f>_xlfn.XLOOKUP(Tabla1[[#This Row],[ESTADOS]],Tabla3[ESTADO],Tabla3[CALIFICACIÓN],"No_estado",0,1)/3</f>
        <v>0.33333333333333331</v>
      </c>
      <c r="L288" s="3"/>
    </row>
    <row r="289" spans="1:12" ht="43.5" x14ac:dyDescent="0.35">
      <c r="A289" s="3" t="s">
        <v>44</v>
      </c>
      <c r="B289" s="2" t="str">
        <f>_xlfn.XLOOKUP(Tabla1[[#This Row],[ÁREAS]],Tabla2[ÁREAS],Tabla2[ABREVIATUTAS],"No_existe",0,1)</f>
        <v>SGOOS</v>
      </c>
      <c r="C289" s="3" t="s">
        <v>85</v>
      </c>
      <c r="D289" s="3" t="s">
        <v>88</v>
      </c>
      <c r="E289" s="14" t="s">
        <v>75</v>
      </c>
      <c r="F289" s="7">
        <f>IF(Tabla1[[#This Row],[ESTADOS]]=Tabla1[[#Headers],[CUMPLE]],1,0)</f>
        <v>0</v>
      </c>
      <c r="G289" s="7">
        <f>IF(Tabla1[[#This Row],[ESTADOS]]=Tabla1[[#Headers],[CUMPLE PARCIALMENTE]],1,0)</f>
        <v>0</v>
      </c>
      <c r="H289" s="7">
        <f>IF(Tabla1[[#This Row],[ESTADOS]]=Tabla1[[#Headers],[NO CUMPLE]],1,0)</f>
        <v>1</v>
      </c>
      <c r="I289" s="7">
        <f>IF(Tabla1[[#This Row],[ESTADOS]]=Tabla1[[#Headers],[NA]],1,0)</f>
        <v>0</v>
      </c>
      <c r="J289" s="20">
        <f>_xlfn.XLOOKUP(Tabla1[[#This Row],[ESTADOS]],Tabla3[ESTADO],Tabla3[CALIFICACIÓN],"No_estado",0,1)/25</f>
        <v>0</v>
      </c>
      <c r="K289" s="20">
        <f>_xlfn.XLOOKUP(Tabla1[[#This Row],[ESTADOS]],Tabla3[ESTADO],Tabla3[CALIFICACIÓN],"No_estado",0,1)/3</f>
        <v>0</v>
      </c>
      <c r="L289" s="3"/>
    </row>
    <row r="290" spans="1:12" ht="43.5" x14ac:dyDescent="0.35">
      <c r="A290" s="3" t="s">
        <v>44</v>
      </c>
      <c r="B290" s="2" t="str">
        <f>_xlfn.XLOOKUP(Tabla1[[#This Row],[ÁREAS]],Tabla2[ÁREAS],Tabla2[ABREVIATUTAS],"No_existe",0,1)</f>
        <v>SGOOS</v>
      </c>
      <c r="C290" s="3" t="s">
        <v>90</v>
      </c>
      <c r="D290" s="3" t="s">
        <v>91</v>
      </c>
      <c r="E290" s="14" t="s">
        <v>74</v>
      </c>
      <c r="F290" s="7">
        <f>IF(Tabla1[[#This Row],[ESTADOS]]=Tabla1[[#Headers],[CUMPLE]],1,0)</f>
        <v>0</v>
      </c>
      <c r="G290" s="7">
        <f>IF(Tabla1[[#This Row],[ESTADOS]]=Tabla1[[#Headers],[CUMPLE PARCIALMENTE]],1,0)</f>
        <v>1</v>
      </c>
      <c r="H290" s="7">
        <f>IF(Tabla1[[#This Row],[ESTADOS]]=Tabla1[[#Headers],[NO CUMPLE]],1,0)</f>
        <v>0</v>
      </c>
      <c r="I290" s="7">
        <f>IF(Tabla1[[#This Row],[ESTADOS]]=Tabla1[[#Headers],[NA]],1,0)</f>
        <v>0</v>
      </c>
      <c r="J290" s="20">
        <f>_xlfn.XLOOKUP(Tabla1[[#This Row],[ESTADOS]],Tabla3[ESTADO],Tabla3[CALIFICACIÓN],"No_estado",0,1)/25</f>
        <v>0.02</v>
      </c>
      <c r="K290" s="20">
        <f>_xlfn.XLOOKUP(Tabla1[[#This Row],[ESTADOS]],Tabla3[ESTADO],Tabla3[CALIFICACIÓN],"No_estado",0,1)/2</f>
        <v>0.25</v>
      </c>
      <c r="L290" s="3"/>
    </row>
    <row r="291" spans="1:12" ht="43.5" x14ac:dyDescent="0.35">
      <c r="A291" s="3" t="s">
        <v>44</v>
      </c>
      <c r="B291" s="2" t="str">
        <f>_xlfn.XLOOKUP(Tabla1[[#This Row],[ÁREAS]],Tabla2[ÁREAS],Tabla2[ABREVIATUTAS],"No_existe",0,1)</f>
        <v>SGOOS</v>
      </c>
      <c r="C291" s="3" t="s">
        <v>90</v>
      </c>
      <c r="D291" s="3" t="s">
        <v>92</v>
      </c>
      <c r="E291" s="14" t="s">
        <v>75</v>
      </c>
      <c r="F291" s="7">
        <f>IF(Tabla1[[#This Row],[ESTADOS]]=Tabla1[[#Headers],[CUMPLE]],1,0)</f>
        <v>0</v>
      </c>
      <c r="G291" s="7">
        <f>IF(Tabla1[[#This Row],[ESTADOS]]=Tabla1[[#Headers],[CUMPLE PARCIALMENTE]],1,0)</f>
        <v>0</v>
      </c>
      <c r="H291" s="7">
        <f>IF(Tabla1[[#This Row],[ESTADOS]]=Tabla1[[#Headers],[NO CUMPLE]],1,0)</f>
        <v>1</v>
      </c>
      <c r="I291" s="7">
        <f>IF(Tabla1[[#This Row],[ESTADOS]]=Tabla1[[#Headers],[NA]],1,0)</f>
        <v>0</v>
      </c>
      <c r="J291" s="20">
        <f>_xlfn.XLOOKUP(Tabla1[[#This Row],[ESTADOS]],Tabla3[ESTADO],Tabla3[CALIFICACIÓN],"No_estado",0,1)/25</f>
        <v>0</v>
      </c>
      <c r="K291" s="20">
        <f>_xlfn.XLOOKUP(Tabla1[[#This Row],[ESTADOS]],Tabla3[ESTADO],Tabla3[CALIFICACIÓN],"No_estado",0,1)/2</f>
        <v>0</v>
      </c>
      <c r="L291" s="3"/>
    </row>
    <row r="292" spans="1:12" ht="43.5" x14ac:dyDescent="0.35">
      <c r="A292" s="3" t="s">
        <v>44</v>
      </c>
      <c r="B292" s="2" t="str">
        <f>_xlfn.XLOOKUP(Tabla1[[#This Row],[ÁREAS]],Tabla2[ÁREAS],Tabla2[ABREVIATUTAS],"No_existe",0,1)</f>
        <v>SGOOS</v>
      </c>
      <c r="C292" s="3" t="s">
        <v>11</v>
      </c>
      <c r="D292" s="3" t="s">
        <v>24</v>
      </c>
      <c r="E292" s="14" t="s">
        <v>74</v>
      </c>
      <c r="F292" s="7">
        <f>IF(Tabla1[[#This Row],[ESTADOS]]=Tabla1[[#Headers],[CUMPLE]],1,0)</f>
        <v>0</v>
      </c>
      <c r="G292" s="7">
        <f>IF(Tabla1[[#This Row],[ESTADOS]]=Tabla1[[#Headers],[CUMPLE PARCIALMENTE]],1,0)</f>
        <v>1</v>
      </c>
      <c r="H292" s="7">
        <f>IF(Tabla1[[#This Row],[ESTADOS]]=Tabla1[[#Headers],[NO CUMPLE]],1,0)</f>
        <v>0</v>
      </c>
      <c r="I292" s="7">
        <f>IF(Tabla1[[#This Row],[ESTADOS]]=Tabla1[[#Headers],[NA]],1,0)</f>
        <v>0</v>
      </c>
      <c r="J292" s="20">
        <f>_xlfn.XLOOKUP(Tabla1[[#This Row],[ESTADOS]],Tabla3[ESTADO],Tabla3[CALIFICACIÓN],"No_estado",0,1)/25</f>
        <v>0.02</v>
      </c>
      <c r="K292" s="20">
        <f>_xlfn.XLOOKUP(Tabla1[[#This Row],[ESTADOS]],Tabla3[ESTADO],Tabla3[CALIFICACIÓN],"No_estado",0,1)/2</f>
        <v>0.25</v>
      </c>
      <c r="L292" s="3"/>
    </row>
    <row r="293" spans="1:12" ht="58" x14ac:dyDescent="0.35">
      <c r="A293" s="3" t="s">
        <v>44</v>
      </c>
      <c r="B293" s="2" t="str">
        <f>_xlfn.XLOOKUP(Tabla1[[#This Row],[ÁREAS]],Tabla2[ÁREAS],Tabla2[ABREVIATUTAS],"No_existe",0,1)</f>
        <v>SGOOS</v>
      </c>
      <c r="C293" s="3" t="s">
        <v>11</v>
      </c>
      <c r="D293" s="3" t="s">
        <v>84</v>
      </c>
      <c r="E293" s="14" t="s">
        <v>75</v>
      </c>
      <c r="F293" s="7">
        <f>IF(Tabla1[[#This Row],[ESTADOS]]=Tabla1[[#Headers],[CUMPLE]],1,0)</f>
        <v>0</v>
      </c>
      <c r="G293" s="7">
        <f>IF(Tabla1[[#This Row],[ESTADOS]]=Tabla1[[#Headers],[CUMPLE PARCIALMENTE]],1,0)</f>
        <v>0</v>
      </c>
      <c r="H293" s="7">
        <f>IF(Tabla1[[#This Row],[ESTADOS]]=Tabla1[[#Headers],[NO CUMPLE]],1,0)</f>
        <v>1</v>
      </c>
      <c r="I293" s="7">
        <f>IF(Tabla1[[#This Row],[ESTADOS]]=Tabla1[[#Headers],[NA]],1,0)</f>
        <v>0</v>
      </c>
      <c r="J293" s="20">
        <f>_xlfn.XLOOKUP(Tabla1[[#This Row],[ESTADOS]],Tabla3[ESTADO],Tabla3[CALIFICACIÓN],"No_estado",0,1)/25</f>
        <v>0</v>
      </c>
      <c r="K293" s="20">
        <f>_xlfn.XLOOKUP(Tabla1[[#This Row],[ESTADOS]],Tabla3[ESTADO],Tabla3[CALIFICACIÓN],"No_estado",0,1)/2</f>
        <v>0</v>
      </c>
      <c r="L293" s="3"/>
    </row>
    <row r="294" spans="1:12" ht="43.5" x14ac:dyDescent="0.35">
      <c r="A294" s="3" t="s">
        <v>44</v>
      </c>
      <c r="B294" s="2" t="str">
        <f>_xlfn.XLOOKUP(Tabla1[[#This Row],[ÁREAS]],Tabla2[ÁREAS],Tabla2[ABREVIATUTAS],"No_existe",0,1)</f>
        <v>SGOOS</v>
      </c>
      <c r="C294" s="3" t="s">
        <v>12</v>
      </c>
      <c r="D294" s="3" t="s">
        <v>25</v>
      </c>
      <c r="E294" s="14" t="s">
        <v>75</v>
      </c>
      <c r="F294" s="7">
        <f>IF(Tabla1[[#This Row],[ESTADOS]]=Tabla1[[#Headers],[CUMPLE]],1,0)</f>
        <v>0</v>
      </c>
      <c r="G294" s="7">
        <f>IF(Tabla1[[#This Row],[ESTADOS]]=Tabla1[[#Headers],[CUMPLE PARCIALMENTE]],1,0)</f>
        <v>0</v>
      </c>
      <c r="H294" s="7">
        <f>IF(Tabla1[[#This Row],[ESTADOS]]=Tabla1[[#Headers],[NO CUMPLE]],1,0)</f>
        <v>1</v>
      </c>
      <c r="I294" s="7">
        <f>IF(Tabla1[[#This Row],[ESTADOS]]=Tabla1[[#Headers],[NA]],1,0)</f>
        <v>0</v>
      </c>
      <c r="J294" s="20">
        <f>_xlfn.XLOOKUP(Tabla1[[#This Row],[ESTADOS]],Tabla3[ESTADO],Tabla3[CALIFICACIÓN],"No_estado",0,1)/25</f>
        <v>0</v>
      </c>
      <c r="K294" s="20">
        <f>_xlfn.XLOOKUP(Tabla1[[#This Row],[ESTADOS]],Tabla3[ESTADO],Tabla3[CALIFICACIÓN],"No_estado",0,1)/2</f>
        <v>0</v>
      </c>
      <c r="L294" s="3"/>
    </row>
    <row r="295" spans="1:12" ht="43.5" x14ac:dyDescent="0.35">
      <c r="A295" s="3" t="s">
        <v>44</v>
      </c>
      <c r="B295" s="2" t="str">
        <f>_xlfn.XLOOKUP(Tabla1[[#This Row],[ÁREAS]],Tabla2[ÁREAS],Tabla2[ABREVIATUTAS],"No_existe",0,1)</f>
        <v>SGOOS</v>
      </c>
      <c r="C295" s="3" t="s">
        <v>12</v>
      </c>
      <c r="D295" s="3" t="s">
        <v>26</v>
      </c>
      <c r="E295" s="14" t="s">
        <v>75</v>
      </c>
      <c r="F295" s="7">
        <f>IF(Tabla1[[#This Row],[ESTADOS]]=Tabla1[[#Headers],[CUMPLE]],1,0)</f>
        <v>0</v>
      </c>
      <c r="G295" s="7">
        <f>IF(Tabla1[[#This Row],[ESTADOS]]=Tabla1[[#Headers],[CUMPLE PARCIALMENTE]],1,0)</f>
        <v>0</v>
      </c>
      <c r="H295" s="7">
        <f>IF(Tabla1[[#This Row],[ESTADOS]]=Tabla1[[#Headers],[NO CUMPLE]],1,0)</f>
        <v>1</v>
      </c>
      <c r="I295" s="7">
        <f>IF(Tabla1[[#This Row],[ESTADOS]]=Tabla1[[#Headers],[NA]],1,0)</f>
        <v>0</v>
      </c>
      <c r="J295" s="20">
        <f>_xlfn.XLOOKUP(Tabla1[[#This Row],[ESTADOS]],Tabla3[ESTADO],Tabla3[CALIFICACIÓN],"No_estado",0,1)/25</f>
        <v>0</v>
      </c>
      <c r="K295" s="20">
        <f>_xlfn.XLOOKUP(Tabla1[[#This Row],[ESTADOS]],Tabla3[ESTADO],Tabla3[CALIFICACIÓN],"No_estado",0,1)/2</f>
        <v>0</v>
      </c>
      <c r="L295" s="3"/>
    </row>
    <row r="296" spans="1:12" ht="43.5" x14ac:dyDescent="0.35">
      <c r="A296" s="3" t="s">
        <v>44</v>
      </c>
      <c r="B296" s="2" t="str">
        <f>_xlfn.XLOOKUP(Tabla1[[#This Row],[ÁREAS]],Tabla2[ÁREAS],Tabla2[ABREVIATUTAS],"No_existe",0,1)</f>
        <v>SGOOS</v>
      </c>
      <c r="C296" s="3" t="s">
        <v>13</v>
      </c>
      <c r="D296" s="3" t="s">
        <v>27</v>
      </c>
      <c r="E296" s="14" t="s">
        <v>75</v>
      </c>
      <c r="F296" s="7">
        <f>IF(Tabla1[[#This Row],[ESTADOS]]=Tabla1[[#Headers],[CUMPLE]],1,0)</f>
        <v>0</v>
      </c>
      <c r="G296" s="7">
        <f>IF(Tabla1[[#This Row],[ESTADOS]]=Tabla1[[#Headers],[CUMPLE PARCIALMENTE]],1,0)</f>
        <v>0</v>
      </c>
      <c r="H296" s="7">
        <f>IF(Tabla1[[#This Row],[ESTADOS]]=Tabla1[[#Headers],[NO CUMPLE]],1,0)</f>
        <v>1</v>
      </c>
      <c r="I296" s="7">
        <f>IF(Tabla1[[#This Row],[ESTADOS]]=Tabla1[[#Headers],[NA]],1,0)</f>
        <v>0</v>
      </c>
      <c r="J296" s="20">
        <f>_xlfn.XLOOKUP(Tabla1[[#This Row],[ESTADOS]],Tabla3[ESTADO],Tabla3[CALIFICACIÓN],"No_estado",0,1)/25</f>
        <v>0</v>
      </c>
      <c r="K296" s="20">
        <f>_xlfn.XLOOKUP(Tabla1[[#This Row],[ESTADOS]],Tabla3[ESTADO],Tabla3[CALIFICACIÓN],"No_estado",0,1)/4</f>
        <v>0</v>
      </c>
      <c r="L296" s="3"/>
    </row>
    <row r="297" spans="1:12" ht="43.5" x14ac:dyDescent="0.35">
      <c r="A297" s="3" t="s">
        <v>44</v>
      </c>
      <c r="B297" s="2" t="str">
        <f>_xlfn.XLOOKUP(Tabla1[[#This Row],[ÁREAS]],Tabla2[ÁREAS],Tabla2[ABREVIATUTAS],"No_existe",0,1)</f>
        <v>SGOOS</v>
      </c>
      <c r="C297" s="3" t="s">
        <v>13</v>
      </c>
      <c r="D297" s="3" t="s">
        <v>28</v>
      </c>
      <c r="E297" s="14" t="s">
        <v>73</v>
      </c>
      <c r="F297" s="7">
        <f>IF(Tabla1[[#This Row],[ESTADOS]]=Tabla1[[#Headers],[CUMPLE]],1,0)</f>
        <v>1</v>
      </c>
      <c r="G297" s="7">
        <f>IF(Tabla1[[#This Row],[ESTADOS]]=Tabla1[[#Headers],[CUMPLE PARCIALMENTE]],1,0)</f>
        <v>0</v>
      </c>
      <c r="H297" s="7">
        <f>IF(Tabla1[[#This Row],[ESTADOS]]=Tabla1[[#Headers],[NO CUMPLE]],1,0)</f>
        <v>0</v>
      </c>
      <c r="I297" s="7">
        <f>IF(Tabla1[[#This Row],[ESTADOS]]=Tabla1[[#Headers],[NA]],1,0)</f>
        <v>0</v>
      </c>
      <c r="J297" s="20">
        <f>_xlfn.XLOOKUP(Tabla1[[#This Row],[ESTADOS]],Tabla3[ESTADO],Tabla3[CALIFICACIÓN],"No_estado",0,1)/25</f>
        <v>0.04</v>
      </c>
      <c r="K297" s="20">
        <f>_xlfn.XLOOKUP(Tabla1[[#This Row],[ESTADOS]],Tabla3[ESTADO],Tabla3[CALIFICACIÓN],"No_estado",0,1)/4</f>
        <v>0.25</v>
      </c>
      <c r="L297" s="3"/>
    </row>
    <row r="298" spans="1:12" ht="43.5" x14ac:dyDescent="0.35">
      <c r="A298" s="3" t="s">
        <v>44</v>
      </c>
      <c r="B298" s="2" t="str">
        <f>_xlfn.XLOOKUP(Tabla1[[#This Row],[ÁREAS]],Tabla2[ÁREAS],Tabla2[ABREVIATUTAS],"No_existe",0,1)</f>
        <v>SGOOS</v>
      </c>
      <c r="C298" s="3" t="s">
        <v>13</v>
      </c>
      <c r="D298" s="3" t="s">
        <v>14</v>
      </c>
      <c r="E298" s="14" t="s">
        <v>73</v>
      </c>
      <c r="F298" s="7">
        <f>IF(Tabla1[[#This Row],[ESTADOS]]=Tabla1[[#Headers],[CUMPLE]],1,0)</f>
        <v>1</v>
      </c>
      <c r="G298" s="7">
        <f>IF(Tabla1[[#This Row],[ESTADOS]]=Tabla1[[#Headers],[CUMPLE PARCIALMENTE]],1,0)</f>
        <v>0</v>
      </c>
      <c r="H298" s="7">
        <f>IF(Tabla1[[#This Row],[ESTADOS]]=Tabla1[[#Headers],[NO CUMPLE]],1,0)</f>
        <v>0</v>
      </c>
      <c r="I298" s="7">
        <f>IF(Tabla1[[#This Row],[ESTADOS]]=Tabla1[[#Headers],[NA]],1,0)</f>
        <v>0</v>
      </c>
      <c r="J298" s="20">
        <f>_xlfn.XLOOKUP(Tabla1[[#This Row],[ESTADOS]],Tabla3[ESTADO],Tabla3[CALIFICACIÓN],"No_estado",0,1)/25</f>
        <v>0.04</v>
      </c>
      <c r="K298" s="20">
        <f>_xlfn.XLOOKUP(Tabla1[[#This Row],[ESTADOS]],Tabla3[ESTADO],Tabla3[CALIFICACIÓN],"No_estado",0,1)/4</f>
        <v>0.25</v>
      </c>
      <c r="L298" s="3"/>
    </row>
    <row r="299" spans="1:12" ht="43.5" x14ac:dyDescent="0.35">
      <c r="A299" s="3" t="s">
        <v>44</v>
      </c>
      <c r="B299" s="2" t="str">
        <f>_xlfn.XLOOKUP(Tabla1[[#This Row],[ÁREAS]],Tabla2[ÁREAS],Tabla2[ABREVIATUTAS],"No_existe",0,1)</f>
        <v>SGOOS</v>
      </c>
      <c r="C299" s="3" t="s">
        <v>13</v>
      </c>
      <c r="D299" s="3" t="s">
        <v>29</v>
      </c>
      <c r="E299" s="14" t="s">
        <v>75</v>
      </c>
      <c r="F299" s="7">
        <f>IF(Tabla1[[#This Row],[ESTADOS]]=Tabla1[[#Headers],[CUMPLE]],1,0)</f>
        <v>0</v>
      </c>
      <c r="G299" s="7">
        <f>IF(Tabla1[[#This Row],[ESTADOS]]=Tabla1[[#Headers],[CUMPLE PARCIALMENTE]],1,0)</f>
        <v>0</v>
      </c>
      <c r="H299" s="7">
        <f>IF(Tabla1[[#This Row],[ESTADOS]]=Tabla1[[#Headers],[NO CUMPLE]],1,0)</f>
        <v>1</v>
      </c>
      <c r="I299" s="7">
        <f>IF(Tabla1[[#This Row],[ESTADOS]]=Tabla1[[#Headers],[NA]],1,0)</f>
        <v>0</v>
      </c>
      <c r="J299" s="20">
        <f>_xlfn.XLOOKUP(Tabla1[[#This Row],[ESTADOS]],Tabla3[ESTADO],Tabla3[CALIFICACIÓN],"No_estado",0,1)/25</f>
        <v>0</v>
      </c>
      <c r="K299" s="20">
        <f>_xlfn.XLOOKUP(Tabla1[[#This Row],[ESTADOS]],Tabla3[ESTADO],Tabla3[CALIFICACIÓN],"No_estado",0,1)/4</f>
        <v>0</v>
      </c>
      <c r="L299" s="3"/>
    </row>
    <row r="300" spans="1:12" ht="43.5" x14ac:dyDescent="0.35">
      <c r="A300" s="3" t="s">
        <v>44</v>
      </c>
      <c r="B300" s="2" t="str">
        <f>_xlfn.XLOOKUP(Tabla1[[#This Row],[ÁREAS]],Tabla2[ÁREAS],Tabla2[ABREVIATUTAS],"No_existe",0,1)</f>
        <v>SGOOS</v>
      </c>
      <c r="C300" s="3" t="s">
        <v>15</v>
      </c>
      <c r="D300" s="3" t="s">
        <v>30</v>
      </c>
      <c r="E300" s="14" t="s">
        <v>74</v>
      </c>
      <c r="F300" s="7">
        <f>IF(Tabla1[[#This Row],[ESTADOS]]=Tabla1[[#Headers],[CUMPLE]],1,0)</f>
        <v>0</v>
      </c>
      <c r="G300" s="7">
        <f>IF(Tabla1[[#This Row],[ESTADOS]]=Tabla1[[#Headers],[CUMPLE PARCIALMENTE]],1,0)</f>
        <v>1</v>
      </c>
      <c r="H300" s="7">
        <f>IF(Tabla1[[#This Row],[ESTADOS]]=Tabla1[[#Headers],[NO CUMPLE]],1,0)</f>
        <v>0</v>
      </c>
      <c r="I300" s="7">
        <f>IF(Tabla1[[#This Row],[ESTADOS]]=Tabla1[[#Headers],[NA]],1,0)</f>
        <v>0</v>
      </c>
      <c r="J300" s="20">
        <f>_xlfn.XLOOKUP(Tabla1[[#This Row],[ESTADOS]],Tabla3[ESTADO],Tabla3[CALIFICACIÓN],"No_estado",0,1)/25</f>
        <v>0.02</v>
      </c>
      <c r="K300" s="20">
        <f>_xlfn.XLOOKUP(Tabla1[[#This Row],[ESTADOS]],Tabla3[ESTADO],Tabla3[CALIFICACIÓN],"No_estado",0,1)/2</f>
        <v>0.25</v>
      </c>
      <c r="L300" s="3"/>
    </row>
    <row r="301" spans="1:12" ht="43.5" x14ac:dyDescent="0.35">
      <c r="A301" s="3" t="s">
        <v>44</v>
      </c>
      <c r="B301" s="2" t="str">
        <f>_xlfn.XLOOKUP(Tabla1[[#This Row],[ÁREAS]],Tabla2[ÁREAS],Tabla2[ABREVIATUTAS],"No_existe",0,1)</f>
        <v>SGOOS</v>
      </c>
      <c r="C301" s="3" t="s">
        <v>15</v>
      </c>
      <c r="D301" s="3" t="s">
        <v>31</v>
      </c>
      <c r="E301" s="14" t="s">
        <v>73</v>
      </c>
      <c r="F301" s="7">
        <f>IF(Tabla1[[#This Row],[ESTADOS]]=Tabla1[[#Headers],[CUMPLE]],1,0)</f>
        <v>1</v>
      </c>
      <c r="G301" s="7">
        <f>IF(Tabla1[[#This Row],[ESTADOS]]=Tabla1[[#Headers],[CUMPLE PARCIALMENTE]],1,0)</f>
        <v>0</v>
      </c>
      <c r="H301" s="7">
        <f>IF(Tabla1[[#This Row],[ESTADOS]]=Tabla1[[#Headers],[NO CUMPLE]],1,0)</f>
        <v>0</v>
      </c>
      <c r="I301" s="7">
        <f>IF(Tabla1[[#This Row],[ESTADOS]]=Tabla1[[#Headers],[NA]],1,0)</f>
        <v>0</v>
      </c>
      <c r="J301" s="20">
        <f>_xlfn.XLOOKUP(Tabla1[[#This Row],[ESTADOS]],Tabla3[ESTADO],Tabla3[CALIFICACIÓN],"No_estado",0,1)/25</f>
        <v>0.04</v>
      </c>
      <c r="K301" s="20">
        <f>_xlfn.XLOOKUP(Tabla1[[#This Row],[ESTADOS]],Tabla3[ESTADO],Tabla3[CALIFICACIÓN],"No_estado",0,1)/3</f>
        <v>0.33333333333333331</v>
      </c>
      <c r="L301" s="3"/>
    </row>
    <row r="302" spans="1:12" ht="29" x14ac:dyDescent="0.35">
      <c r="A302" s="3" t="s">
        <v>46</v>
      </c>
      <c r="B302" s="2" t="str">
        <f>_xlfn.XLOOKUP(Tabla1[[#This Row],[ÁREAS]],Tabla2[ÁREAS],Tabla2[ABREVIATUTAS],"No_existe",0,1)</f>
        <v>DAA</v>
      </c>
      <c r="C302" s="3" t="s">
        <v>6</v>
      </c>
      <c r="D302" s="3" t="s">
        <v>16</v>
      </c>
      <c r="E302" s="14" t="s">
        <v>73</v>
      </c>
      <c r="F302" s="7">
        <f>IF(Tabla1[[#This Row],[ESTADOS]]=Tabla1[[#Headers],[CUMPLE]],1,0)</f>
        <v>1</v>
      </c>
      <c r="G302" s="7">
        <f>IF(Tabla1[[#This Row],[ESTADOS]]=Tabla1[[#Headers],[CUMPLE PARCIALMENTE]],1,0)</f>
        <v>0</v>
      </c>
      <c r="H302" s="7">
        <f>IF(Tabla1[[#This Row],[ESTADOS]]=Tabla1[[#Headers],[NO CUMPLE]],1,0)</f>
        <v>0</v>
      </c>
      <c r="I302" s="7">
        <f>IF(Tabla1[[#This Row],[ESTADOS]]=Tabla1[[#Headers],[NA]],1,0)</f>
        <v>0</v>
      </c>
      <c r="J302" s="20">
        <f>_xlfn.XLOOKUP(Tabla1[[#This Row],[ESTADOS]],Tabla3[ESTADO],Tabla3[CALIFICACIÓN],"No_estado",0,1)/25</f>
        <v>0.04</v>
      </c>
      <c r="K302" s="20">
        <f>_xlfn.XLOOKUP(Tabla1[[#This Row],[ESTADOS]],Tabla3[ESTADO],Tabla3[CALIFICACIÓN],"No_estado",0,1)/3</f>
        <v>0.33333333333333331</v>
      </c>
      <c r="L302" s="3"/>
    </row>
    <row r="303" spans="1:12" ht="58" x14ac:dyDescent="0.35">
      <c r="A303" s="3" t="s">
        <v>46</v>
      </c>
      <c r="B303" s="2" t="str">
        <f>_xlfn.XLOOKUP(Tabla1[[#This Row],[ÁREAS]],Tabla2[ÁREAS],Tabla2[ABREVIATUTAS],"No_existe",0,1)</f>
        <v>DAA</v>
      </c>
      <c r="C303" s="3" t="s">
        <v>6</v>
      </c>
      <c r="D303" s="3" t="s">
        <v>17</v>
      </c>
      <c r="E303" s="14" t="s">
        <v>75</v>
      </c>
      <c r="F303" s="7">
        <f>IF(Tabla1[[#This Row],[ESTADOS]]=Tabla1[[#Headers],[CUMPLE]],1,0)</f>
        <v>0</v>
      </c>
      <c r="G303" s="7">
        <f>IF(Tabla1[[#This Row],[ESTADOS]]=Tabla1[[#Headers],[CUMPLE PARCIALMENTE]],1,0)</f>
        <v>0</v>
      </c>
      <c r="H303" s="7">
        <f>IF(Tabla1[[#This Row],[ESTADOS]]=Tabla1[[#Headers],[NO CUMPLE]],1,0)</f>
        <v>1</v>
      </c>
      <c r="I303" s="7">
        <f>IF(Tabla1[[#This Row],[ESTADOS]]=Tabla1[[#Headers],[NA]],1,0)</f>
        <v>0</v>
      </c>
      <c r="J303" s="20">
        <f>_xlfn.XLOOKUP(Tabla1[[#This Row],[ESTADOS]],Tabla3[ESTADO],Tabla3[CALIFICACIÓN],"No_estado",0,1)/25</f>
        <v>0</v>
      </c>
      <c r="K303" s="20">
        <f>_xlfn.XLOOKUP(Tabla1[[#This Row],[ESTADOS]],Tabla3[ESTADO],Tabla3[CALIFICACIÓN],"No_estado",0,1)/3</f>
        <v>0</v>
      </c>
      <c r="L303" s="3"/>
    </row>
    <row r="304" spans="1:12" ht="43.5" x14ac:dyDescent="0.35">
      <c r="A304" s="3" t="s">
        <v>46</v>
      </c>
      <c r="B304" s="2" t="str">
        <f>_xlfn.XLOOKUP(Tabla1[[#This Row],[ÁREAS]],Tabla2[ÁREAS],Tabla2[ABREVIATUTAS],"No_existe",0,1)</f>
        <v>DAA</v>
      </c>
      <c r="C304" s="3" t="s">
        <v>6</v>
      </c>
      <c r="D304" s="3" t="s">
        <v>18</v>
      </c>
      <c r="E304" s="14" t="s">
        <v>74</v>
      </c>
      <c r="F304" s="7">
        <f>IF(Tabla1[[#This Row],[ESTADOS]]=Tabla1[[#Headers],[CUMPLE]],1,0)</f>
        <v>0</v>
      </c>
      <c r="G304" s="7">
        <f>IF(Tabla1[[#This Row],[ESTADOS]]=Tabla1[[#Headers],[CUMPLE PARCIALMENTE]],1,0)</f>
        <v>1</v>
      </c>
      <c r="H304" s="7">
        <f>IF(Tabla1[[#This Row],[ESTADOS]]=Tabla1[[#Headers],[NO CUMPLE]],1,0)</f>
        <v>0</v>
      </c>
      <c r="I304" s="7">
        <f>IF(Tabla1[[#This Row],[ESTADOS]]=Tabla1[[#Headers],[NA]],1,0)</f>
        <v>0</v>
      </c>
      <c r="J304" s="20">
        <f>_xlfn.XLOOKUP(Tabla1[[#This Row],[ESTADOS]],Tabla3[ESTADO],Tabla3[CALIFICACIÓN],"No_estado",0,1)/25</f>
        <v>0.02</v>
      </c>
      <c r="K304" s="20">
        <f>_xlfn.XLOOKUP(Tabla1[[#This Row],[ESTADOS]],Tabla3[ESTADO],Tabla3[CALIFICACIÓN],"No_estado",0,1)/3</f>
        <v>0.16666666666666666</v>
      </c>
      <c r="L304" s="3"/>
    </row>
    <row r="305" spans="1:12" ht="43.5" x14ac:dyDescent="0.35">
      <c r="A305" s="3" t="s">
        <v>46</v>
      </c>
      <c r="B305" s="2" t="str">
        <f>_xlfn.XLOOKUP(Tabla1[[#This Row],[ÁREAS]],Tabla2[ÁREAS],Tabla2[ABREVIATUTAS],"No_existe",0,1)</f>
        <v>DAA</v>
      </c>
      <c r="C305" s="3" t="s">
        <v>7</v>
      </c>
      <c r="D305" s="3" t="s">
        <v>19</v>
      </c>
      <c r="E305" s="14" t="s">
        <v>73</v>
      </c>
      <c r="F305" s="7">
        <f>IF(Tabla1[[#This Row],[ESTADOS]]=Tabla1[[#Headers],[CUMPLE]],1,0)</f>
        <v>1</v>
      </c>
      <c r="G305" s="7">
        <f>IF(Tabla1[[#This Row],[ESTADOS]]=Tabla1[[#Headers],[CUMPLE PARCIALMENTE]],1,0)</f>
        <v>0</v>
      </c>
      <c r="H305" s="7">
        <f>IF(Tabla1[[#This Row],[ESTADOS]]=Tabla1[[#Headers],[NO CUMPLE]],1,0)</f>
        <v>0</v>
      </c>
      <c r="I305" s="7">
        <f>IF(Tabla1[[#This Row],[ESTADOS]]=Tabla1[[#Headers],[NA]],1,0)</f>
        <v>0</v>
      </c>
      <c r="J305" s="20">
        <f>_xlfn.XLOOKUP(Tabla1[[#This Row],[ESTADOS]],Tabla3[ESTADO],Tabla3[CALIFICACIÓN],"No_estado",0,1)/25</f>
        <v>0.04</v>
      </c>
      <c r="K305" s="20">
        <f>_xlfn.XLOOKUP(Tabla1[[#This Row],[ESTADOS]],Tabla3[ESTADO],Tabla3[CALIFICACIÓN],"No_estado",0,1)/5</f>
        <v>0.2</v>
      </c>
      <c r="L305" s="3"/>
    </row>
    <row r="306" spans="1:12" ht="29" x14ac:dyDescent="0.35">
      <c r="A306" s="3" t="s">
        <v>46</v>
      </c>
      <c r="B306" s="2" t="str">
        <f>_xlfn.XLOOKUP(Tabla1[[#This Row],[ÁREAS]],Tabla2[ÁREAS],Tabla2[ABREVIATUTAS],"No_existe",0,1)</f>
        <v>DAA</v>
      </c>
      <c r="C306" s="3" t="s">
        <v>7</v>
      </c>
      <c r="D306" s="3" t="s">
        <v>20</v>
      </c>
      <c r="E306" s="14" t="s">
        <v>73</v>
      </c>
      <c r="F306" s="7">
        <f>IF(Tabla1[[#This Row],[ESTADOS]]=Tabla1[[#Headers],[CUMPLE]],1,0)</f>
        <v>1</v>
      </c>
      <c r="G306" s="7">
        <f>IF(Tabla1[[#This Row],[ESTADOS]]=Tabla1[[#Headers],[CUMPLE PARCIALMENTE]],1,0)</f>
        <v>0</v>
      </c>
      <c r="H306" s="7">
        <f>IF(Tabla1[[#This Row],[ESTADOS]]=Tabla1[[#Headers],[NO CUMPLE]],1,0)</f>
        <v>0</v>
      </c>
      <c r="I306" s="7">
        <f>IF(Tabla1[[#This Row],[ESTADOS]]=Tabla1[[#Headers],[NA]],1,0)</f>
        <v>0</v>
      </c>
      <c r="J306" s="20">
        <f>_xlfn.XLOOKUP(Tabla1[[#This Row],[ESTADOS]],Tabla3[ESTADO],Tabla3[CALIFICACIÓN],"No_estado",0,1)/25</f>
        <v>0.04</v>
      </c>
      <c r="K306" s="20">
        <f>_xlfn.XLOOKUP(Tabla1[[#This Row],[ESTADOS]],Tabla3[ESTADO],Tabla3[CALIFICACIÓN],"No_estado",0,1)/5</f>
        <v>0.2</v>
      </c>
      <c r="L306" s="3"/>
    </row>
    <row r="307" spans="1:12" ht="29" x14ac:dyDescent="0.35">
      <c r="A307" s="3" t="s">
        <v>46</v>
      </c>
      <c r="B307" s="2" t="str">
        <f>_xlfn.XLOOKUP(Tabla1[[#This Row],[ÁREAS]],Tabla2[ÁREAS],Tabla2[ABREVIATUTAS],"No_existe",0,1)</f>
        <v>DAA</v>
      </c>
      <c r="C307" s="3" t="s">
        <v>7</v>
      </c>
      <c r="D307" s="3" t="s">
        <v>9</v>
      </c>
      <c r="E307" s="14" t="s">
        <v>75</v>
      </c>
      <c r="F307" s="7">
        <f>IF(Tabla1[[#This Row],[ESTADOS]]=Tabla1[[#Headers],[CUMPLE]],1,0)</f>
        <v>0</v>
      </c>
      <c r="G307" s="7">
        <f>IF(Tabla1[[#This Row],[ESTADOS]]=Tabla1[[#Headers],[CUMPLE PARCIALMENTE]],1,0)</f>
        <v>0</v>
      </c>
      <c r="H307" s="7">
        <f>IF(Tabla1[[#This Row],[ESTADOS]]=Tabla1[[#Headers],[NO CUMPLE]],1,0)</f>
        <v>1</v>
      </c>
      <c r="I307" s="7">
        <f>IF(Tabla1[[#This Row],[ESTADOS]]=Tabla1[[#Headers],[NA]],1,0)</f>
        <v>0</v>
      </c>
      <c r="J307" s="20">
        <f>_xlfn.XLOOKUP(Tabla1[[#This Row],[ESTADOS]],Tabla3[ESTADO],Tabla3[CALIFICACIÓN],"No_estado",0,1)/25</f>
        <v>0</v>
      </c>
      <c r="K307" s="20">
        <f>_xlfn.XLOOKUP(Tabla1[[#This Row],[ESTADOS]],Tabla3[ESTADO],Tabla3[CALIFICACIÓN],"No_estado",0,1)/5</f>
        <v>0</v>
      </c>
      <c r="L307" s="3"/>
    </row>
    <row r="308" spans="1:12" ht="29" x14ac:dyDescent="0.35">
      <c r="A308" s="3" t="s">
        <v>46</v>
      </c>
      <c r="B308" s="2" t="str">
        <f>_xlfn.XLOOKUP(Tabla1[[#This Row],[ÁREAS]],Tabla2[ÁREAS],Tabla2[ABREVIATUTAS],"No_existe",0,1)</f>
        <v>DAA</v>
      </c>
      <c r="C308" s="3" t="s">
        <v>7</v>
      </c>
      <c r="D308" s="3" t="s">
        <v>8</v>
      </c>
      <c r="E308" s="14" t="s">
        <v>74</v>
      </c>
      <c r="F308" s="7">
        <f>IF(Tabla1[[#This Row],[ESTADOS]]=Tabla1[[#Headers],[CUMPLE]],1,0)</f>
        <v>0</v>
      </c>
      <c r="G308" s="7">
        <f>IF(Tabla1[[#This Row],[ESTADOS]]=Tabla1[[#Headers],[CUMPLE PARCIALMENTE]],1,0)</f>
        <v>1</v>
      </c>
      <c r="H308" s="7">
        <f>IF(Tabla1[[#This Row],[ESTADOS]]=Tabla1[[#Headers],[NO CUMPLE]],1,0)</f>
        <v>0</v>
      </c>
      <c r="I308" s="7">
        <f>IF(Tabla1[[#This Row],[ESTADOS]]=Tabla1[[#Headers],[NA]],1,0)</f>
        <v>0</v>
      </c>
      <c r="J308" s="20">
        <f>_xlfn.XLOOKUP(Tabla1[[#This Row],[ESTADOS]],Tabla3[ESTADO],Tabla3[CALIFICACIÓN],"No_estado",0,1)/25</f>
        <v>0.02</v>
      </c>
      <c r="K308" s="20">
        <f>_xlfn.XLOOKUP(Tabla1[[#This Row],[ESTADOS]],Tabla3[ESTADO],Tabla3[CALIFICACIÓN],"No_estado",0,1)/5</f>
        <v>0.1</v>
      </c>
      <c r="L308" s="3"/>
    </row>
    <row r="309" spans="1:12" ht="29" x14ac:dyDescent="0.35">
      <c r="A309" s="3" t="s">
        <v>46</v>
      </c>
      <c r="B309" s="2" t="str">
        <f>_xlfn.XLOOKUP(Tabla1[[#This Row],[ÁREAS]],Tabla2[ÁREAS],Tabla2[ABREVIATUTAS],"No_existe",0,1)</f>
        <v>DAA</v>
      </c>
      <c r="C309" s="3" t="s">
        <v>7</v>
      </c>
      <c r="D309" s="3" t="s">
        <v>21</v>
      </c>
      <c r="E309" s="14" t="s">
        <v>75</v>
      </c>
      <c r="F309" s="7">
        <f>IF(Tabla1[[#This Row],[ESTADOS]]=Tabla1[[#Headers],[CUMPLE]],1,0)</f>
        <v>0</v>
      </c>
      <c r="G309" s="7">
        <f>IF(Tabla1[[#This Row],[ESTADOS]]=Tabla1[[#Headers],[CUMPLE PARCIALMENTE]],1,0)</f>
        <v>0</v>
      </c>
      <c r="H309" s="7">
        <f>IF(Tabla1[[#This Row],[ESTADOS]]=Tabla1[[#Headers],[NO CUMPLE]],1,0)</f>
        <v>1</v>
      </c>
      <c r="I309" s="7">
        <f>IF(Tabla1[[#This Row],[ESTADOS]]=Tabla1[[#Headers],[NA]],1,0)</f>
        <v>0</v>
      </c>
      <c r="J309" s="20">
        <f>_xlfn.XLOOKUP(Tabla1[[#This Row],[ESTADOS]],Tabla3[ESTADO],Tabla3[CALIFICACIÓN],"No_estado",0,1)/25</f>
        <v>0</v>
      </c>
      <c r="K309" s="20">
        <f>_xlfn.XLOOKUP(Tabla1[[#This Row],[ESTADOS]],Tabla3[ESTADO],Tabla3[CALIFICACIÓN],"No_estado",0,1)/5</f>
        <v>0</v>
      </c>
      <c r="L309" s="3"/>
    </row>
    <row r="310" spans="1:12" ht="29" x14ac:dyDescent="0.35">
      <c r="A310" s="3" t="s">
        <v>46</v>
      </c>
      <c r="B310" s="2" t="str">
        <f>_xlfn.XLOOKUP(Tabla1[[#This Row],[ÁREAS]],Tabla2[ÁREAS],Tabla2[ABREVIATUTAS],"No_existe",0,1)</f>
        <v>DAA</v>
      </c>
      <c r="C310" s="3" t="s">
        <v>10</v>
      </c>
      <c r="D310" s="3" t="s">
        <v>22</v>
      </c>
      <c r="E310" s="14" t="s">
        <v>75</v>
      </c>
      <c r="F310" s="7">
        <f>IF(Tabla1[[#This Row],[ESTADOS]]=Tabla1[[#Headers],[CUMPLE]],1,0)</f>
        <v>0</v>
      </c>
      <c r="G310" s="7">
        <f>IF(Tabla1[[#This Row],[ESTADOS]]=Tabla1[[#Headers],[CUMPLE PARCIALMENTE]],1,0)</f>
        <v>0</v>
      </c>
      <c r="H310" s="7">
        <f>IF(Tabla1[[#This Row],[ESTADOS]]=Tabla1[[#Headers],[NO CUMPLE]],1,0)</f>
        <v>1</v>
      </c>
      <c r="I310" s="7">
        <f>IF(Tabla1[[#This Row],[ESTADOS]]=Tabla1[[#Headers],[NA]],1,0)</f>
        <v>0</v>
      </c>
      <c r="J310" s="20">
        <f>_xlfn.XLOOKUP(Tabla1[[#This Row],[ESTADOS]],Tabla3[ESTADO],Tabla3[CALIFICACIÓN],"No_estado",0,1)/25</f>
        <v>0</v>
      </c>
      <c r="K310" s="20">
        <f>_xlfn.XLOOKUP(Tabla1[[#This Row],[ESTADOS]],Tabla3[ESTADO],Tabla3[CALIFICACIÓN],"No_estado",0,1)/2</f>
        <v>0</v>
      </c>
      <c r="L310" s="3"/>
    </row>
    <row r="311" spans="1:12" ht="29" x14ac:dyDescent="0.35">
      <c r="A311" s="3" t="s">
        <v>46</v>
      </c>
      <c r="B311" s="2" t="str">
        <f>_xlfn.XLOOKUP(Tabla1[[#This Row],[ÁREAS]],Tabla2[ÁREAS],Tabla2[ABREVIATUTAS],"No_existe",0,1)</f>
        <v>DAA</v>
      </c>
      <c r="C311" s="3" t="s">
        <v>10</v>
      </c>
      <c r="D311" s="3" t="s">
        <v>23</v>
      </c>
      <c r="E311" s="14" t="s">
        <v>75</v>
      </c>
      <c r="F311" s="7">
        <f>IF(Tabla1[[#This Row],[ESTADOS]]=Tabla1[[#Headers],[CUMPLE]],1,0)</f>
        <v>0</v>
      </c>
      <c r="G311" s="7">
        <f>IF(Tabla1[[#This Row],[ESTADOS]]=Tabla1[[#Headers],[CUMPLE PARCIALMENTE]],1,0)</f>
        <v>0</v>
      </c>
      <c r="H311" s="7">
        <f>IF(Tabla1[[#This Row],[ESTADOS]]=Tabla1[[#Headers],[NO CUMPLE]],1,0)</f>
        <v>1</v>
      </c>
      <c r="I311" s="7">
        <f>IF(Tabla1[[#This Row],[ESTADOS]]=Tabla1[[#Headers],[NA]],1,0)</f>
        <v>0</v>
      </c>
      <c r="J311" s="20">
        <f>_xlfn.XLOOKUP(Tabla1[[#This Row],[ESTADOS]],Tabla3[ESTADO],Tabla3[CALIFICACIÓN],"No_estado",0,1)/25</f>
        <v>0</v>
      </c>
      <c r="K311" s="20">
        <f>_xlfn.XLOOKUP(Tabla1[[#This Row],[ESTADOS]],Tabla3[ESTADO],Tabla3[CALIFICACIÓN],"No_estado",0,1)/2</f>
        <v>0</v>
      </c>
      <c r="L311" s="3"/>
    </row>
    <row r="312" spans="1:12" ht="29" x14ac:dyDescent="0.35">
      <c r="A312" s="3" t="s">
        <v>46</v>
      </c>
      <c r="B312" s="2" t="str">
        <f>_xlfn.XLOOKUP(Tabla1[[#This Row],[ÁREAS]],Tabla2[ÁREAS],Tabla2[ABREVIATUTAS],"No_existe",0,1)</f>
        <v>DAA</v>
      </c>
      <c r="C312" s="3" t="s">
        <v>85</v>
      </c>
      <c r="D312" s="3" t="s">
        <v>86</v>
      </c>
      <c r="E312" s="14" t="s">
        <v>75</v>
      </c>
      <c r="F312" s="7">
        <f>IF(Tabla1[[#This Row],[ESTADOS]]=Tabla1[[#Headers],[CUMPLE]],1,0)</f>
        <v>0</v>
      </c>
      <c r="G312" s="7">
        <f>IF(Tabla1[[#This Row],[ESTADOS]]=Tabla1[[#Headers],[CUMPLE PARCIALMENTE]],1,0)</f>
        <v>0</v>
      </c>
      <c r="H312" s="7">
        <f>IF(Tabla1[[#This Row],[ESTADOS]]=Tabla1[[#Headers],[NO CUMPLE]],1,0)</f>
        <v>1</v>
      </c>
      <c r="I312" s="7">
        <f>IF(Tabla1[[#This Row],[ESTADOS]]=Tabla1[[#Headers],[NA]],1,0)</f>
        <v>0</v>
      </c>
      <c r="J312" s="20">
        <f>_xlfn.XLOOKUP(Tabla1[[#This Row],[ESTADOS]],Tabla3[ESTADO],Tabla3[CALIFICACIÓN],"No_estado",0,1)/25</f>
        <v>0</v>
      </c>
      <c r="K312" s="20">
        <f>_xlfn.XLOOKUP(Tabla1[[#This Row],[ESTADOS]],Tabla3[ESTADO],Tabla3[CALIFICACIÓN],"No_estado",0,1)/3</f>
        <v>0</v>
      </c>
      <c r="L312" s="3"/>
    </row>
    <row r="313" spans="1:12" ht="43.5" x14ac:dyDescent="0.35">
      <c r="A313" s="3" t="s">
        <v>46</v>
      </c>
      <c r="B313" s="2" t="str">
        <f>_xlfn.XLOOKUP(Tabla1[[#This Row],[ÁREAS]],Tabla2[ÁREAS],Tabla2[ABREVIATUTAS],"No_existe",0,1)</f>
        <v>DAA</v>
      </c>
      <c r="C313" s="3" t="s">
        <v>85</v>
      </c>
      <c r="D313" s="3" t="s">
        <v>87</v>
      </c>
      <c r="E313" s="14" t="s">
        <v>75</v>
      </c>
      <c r="F313" s="7">
        <f>IF(Tabla1[[#This Row],[ESTADOS]]=Tabla1[[#Headers],[CUMPLE]],1,0)</f>
        <v>0</v>
      </c>
      <c r="G313" s="7">
        <f>IF(Tabla1[[#This Row],[ESTADOS]]=Tabla1[[#Headers],[CUMPLE PARCIALMENTE]],1,0)</f>
        <v>0</v>
      </c>
      <c r="H313" s="7">
        <f>IF(Tabla1[[#This Row],[ESTADOS]]=Tabla1[[#Headers],[NO CUMPLE]],1,0)</f>
        <v>1</v>
      </c>
      <c r="I313" s="7">
        <f>IF(Tabla1[[#This Row],[ESTADOS]]=Tabla1[[#Headers],[NA]],1,0)</f>
        <v>0</v>
      </c>
      <c r="J313" s="20">
        <f>_xlfn.XLOOKUP(Tabla1[[#This Row],[ESTADOS]],Tabla3[ESTADO],Tabla3[CALIFICACIÓN],"No_estado",0,1)/25</f>
        <v>0</v>
      </c>
      <c r="K313" s="20">
        <f>_xlfn.XLOOKUP(Tabla1[[#This Row],[ESTADOS]],Tabla3[ESTADO],Tabla3[CALIFICACIÓN],"No_estado",0,1)/3</f>
        <v>0</v>
      </c>
      <c r="L313" s="3"/>
    </row>
    <row r="314" spans="1:12" ht="29" x14ac:dyDescent="0.35">
      <c r="A314" s="3" t="s">
        <v>46</v>
      </c>
      <c r="B314" s="2" t="str">
        <f>_xlfn.XLOOKUP(Tabla1[[#This Row],[ÁREAS]],Tabla2[ÁREAS],Tabla2[ABREVIATUTAS],"No_existe",0,1)</f>
        <v>DAA</v>
      </c>
      <c r="C314" s="3" t="s">
        <v>85</v>
      </c>
      <c r="D314" s="3" t="s">
        <v>88</v>
      </c>
      <c r="E314" s="14" t="s">
        <v>75</v>
      </c>
      <c r="F314" s="7">
        <f>IF(Tabla1[[#This Row],[ESTADOS]]=Tabla1[[#Headers],[CUMPLE]],1,0)</f>
        <v>0</v>
      </c>
      <c r="G314" s="7">
        <f>IF(Tabla1[[#This Row],[ESTADOS]]=Tabla1[[#Headers],[CUMPLE PARCIALMENTE]],1,0)</f>
        <v>0</v>
      </c>
      <c r="H314" s="7">
        <f>IF(Tabla1[[#This Row],[ESTADOS]]=Tabla1[[#Headers],[NO CUMPLE]],1,0)</f>
        <v>1</v>
      </c>
      <c r="I314" s="7">
        <f>IF(Tabla1[[#This Row],[ESTADOS]]=Tabla1[[#Headers],[NA]],1,0)</f>
        <v>0</v>
      </c>
      <c r="J314" s="20">
        <f>_xlfn.XLOOKUP(Tabla1[[#This Row],[ESTADOS]],Tabla3[ESTADO],Tabla3[CALIFICACIÓN],"No_estado",0,1)/25</f>
        <v>0</v>
      </c>
      <c r="K314" s="20">
        <f>_xlfn.XLOOKUP(Tabla1[[#This Row],[ESTADOS]],Tabla3[ESTADO],Tabla3[CALIFICACIÓN],"No_estado",0,1)/3</f>
        <v>0</v>
      </c>
      <c r="L314" s="3"/>
    </row>
    <row r="315" spans="1:12" ht="29" x14ac:dyDescent="0.35">
      <c r="A315" s="3" t="s">
        <v>46</v>
      </c>
      <c r="B315" s="2" t="str">
        <f>_xlfn.XLOOKUP(Tabla1[[#This Row],[ÁREAS]],Tabla2[ÁREAS],Tabla2[ABREVIATUTAS],"No_existe",0,1)</f>
        <v>DAA</v>
      </c>
      <c r="C315" s="3" t="s">
        <v>90</v>
      </c>
      <c r="D315" s="3" t="s">
        <v>91</v>
      </c>
      <c r="E315" s="14" t="s">
        <v>74</v>
      </c>
      <c r="F315" s="7">
        <f>IF(Tabla1[[#This Row],[ESTADOS]]=Tabla1[[#Headers],[CUMPLE]],1,0)</f>
        <v>0</v>
      </c>
      <c r="G315" s="7">
        <f>IF(Tabla1[[#This Row],[ESTADOS]]=Tabla1[[#Headers],[CUMPLE PARCIALMENTE]],1,0)</f>
        <v>1</v>
      </c>
      <c r="H315" s="7">
        <f>IF(Tabla1[[#This Row],[ESTADOS]]=Tabla1[[#Headers],[NO CUMPLE]],1,0)</f>
        <v>0</v>
      </c>
      <c r="I315" s="7">
        <f>IF(Tabla1[[#This Row],[ESTADOS]]=Tabla1[[#Headers],[NA]],1,0)</f>
        <v>0</v>
      </c>
      <c r="J315" s="20">
        <f>_xlfn.XLOOKUP(Tabla1[[#This Row],[ESTADOS]],Tabla3[ESTADO],Tabla3[CALIFICACIÓN],"No_estado",0,1)/25</f>
        <v>0.02</v>
      </c>
      <c r="K315" s="20">
        <f>_xlfn.XLOOKUP(Tabla1[[#This Row],[ESTADOS]],Tabla3[ESTADO],Tabla3[CALIFICACIÓN],"No_estado",0,1)/2</f>
        <v>0.25</v>
      </c>
      <c r="L315" s="3"/>
    </row>
    <row r="316" spans="1:12" ht="29" x14ac:dyDescent="0.35">
      <c r="A316" s="3" t="s">
        <v>46</v>
      </c>
      <c r="B316" s="2" t="str">
        <f>_xlfn.XLOOKUP(Tabla1[[#This Row],[ÁREAS]],Tabla2[ÁREAS],Tabla2[ABREVIATUTAS],"No_existe",0,1)</f>
        <v>DAA</v>
      </c>
      <c r="C316" s="3" t="s">
        <v>90</v>
      </c>
      <c r="D316" s="3" t="s">
        <v>92</v>
      </c>
      <c r="E316" s="14" t="s">
        <v>75</v>
      </c>
      <c r="F316" s="7">
        <f>IF(Tabla1[[#This Row],[ESTADOS]]=Tabla1[[#Headers],[CUMPLE]],1,0)</f>
        <v>0</v>
      </c>
      <c r="G316" s="7">
        <f>IF(Tabla1[[#This Row],[ESTADOS]]=Tabla1[[#Headers],[CUMPLE PARCIALMENTE]],1,0)</f>
        <v>0</v>
      </c>
      <c r="H316" s="7">
        <f>IF(Tabla1[[#This Row],[ESTADOS]]=Tabla1[[#Headers],[NO CUMPLE]],1,0)</f>
        <v>1</v>
      </c>
      <c r="I316" s="7">
        <f>IF(Tabla1[[#This Row],[ESTADOS]]=Tabla1[[#Headers],[NA]],1,0)</f>
        <v>0</v>
      </c>
      <c r="J316" s="20">
        <f>_xlfn.XLOOKUP(Tabla1[[#This Row],[ESTADOS]],Tabla3[ESTADO],Tabla3[CALIFICACIÓN],"No_estado",0,1)/25</f>
        <v>0</v>
      </c>
      <c r="K316" s="20">
        <f>_xlfn.XLOOKUP(Tabla1[[#This Row],[ESTADOS]],Tabla3[ESTADO],Tabla3[CALIFICACIÓN],"No_estado",0,1)/2</f>
        <v>0</v>
      </c>
      <c r="L316" s="3"/>
    </row>
    <row r="317" spans="1:12" ht="29" x14ac:dyDescent="0.35">
      <c r="A317" s="3" t="s">
        <v>46</v>
      </c>
      <c r="B317" s="2" t="str">
        <f>_xlfn.XLOOKUP(Tabla1[[#This Row],[ÁREAS]],Tabla2[ÁREAS],Tabla2[ABREVIATUTAS],"No_existe",0,1)</f>
        <v>DAA</v>
      </c>
      <c r="C317" s="3" t="s">
        <v>11</v>
      </c>
      <c r="D317" s="3" t="s">
        <v>24</v>
      </c>
      <c r="E317" s="14" t="s">
        <v>75</v>
      </c>
      <c r="F317" s="7">
        <f>IF(Tabla1[[#This Row],[ESTADOS]]=Tabla1[[#Headers],[CUMPLE]],1,0)</f>
        <v>0</v>
      </c>
      <c r="G317" s="7">
        <f>IF(Tabla1[[#This Row],[ESTADOS]]=Tabla1[[#Headers],[CUMPLE PARCIALMENTE]],1,0)</f>
        <v>0</v>
      </c>
      <c r="H317" s="7">
        <f>IF(Tabla1[[#This Row],[ESTADOS]]=Tabla1[[#Headers],[NO CUMPLE]],1,0)</f>
        <v>1</v>
      </c>
      <c r="I317" s="7">
        <f>IF(Tabla1[[#This Row],[ESTADOS]]=Tabla1[[#Headers],[NA]],1,0)</f>
        <v>0</v>
      </c>
      <c r="J317" s="20">
        <f>_xlfn.XLOOKUP(Tabla1[[#This Row],[ESTADOS]],Tabla3[ESTADO],Tabla3[CALIFICACIÓN],"No_estado",0,1)/25</f>
        <v>0</v>
      </c>
      <c r="K317" s="20">
        <f>_xlfn.XLOOKUP(Tabla1[[#This Row],[ESTADOS]],Tabla3[ESTADO],Tabla3[CALIFICACIÓN],"No_estado",0,1)/2</f>
        <v>0</v>
      </c>
      <c r="L317" s="3"/>
    </row>
    <row r="318" spans="1:12" ht="58" x14ac:dyDescent="0.35">
      <c r="A318" s="3" t="s">
        <v>46</v>
      </c>
      <c r="B318" s="2" t="str">
        <f>_xlfn.XLOOKUP(Tabla1[[#This Row],[ÁREAS]],Tabla2[ÁREAS],Tabla2[ABREVIATUTAS],"No_existe",0,1)</f>
        <v>DAA</v>
      </c>
      <c r="C318" s="3" t="s">
        <v>11</v>
      </c>
      <c r="D318" s="3" t="s">
        <v>84</v>
      </c>
      <c r="E318" s="14" t="s">
        <v>74</v>
      </c>
      <c r="F318" s="7">
        <f>IF(Tabla1[[#This Row],[ESTADOS]]=Tabla1[[#Headers],[CUMPLE]],1,0)</f>
        <v>0</v>
      </c>
      <c r="G318" s="7">
        <f>IF(Tabla1[[#This Row],[ESTADOS]]=Tabla1[[#Headers],[CUMPLE PARCIALMENTE]],1,0)</f>
        <v>1</v>
      </c>
      <c r="H318" s="7">
        <f>IF(Tabla1[[#This Row],[ESTADOS]]=Tabla1[[#Headers],[NO CUMPLE]],1,0)</f>
        <v>0</v>
      </c>
      <c r="I318" s="7">
        <f>IF(Tabla1[[#This Row],[ESTADOS]]=Tabla1[[#Headers],[NA]],1,0)</f>
        <v>0</v>
      </c>
      <c r="J318" s="20">
        <f>_xlfn.XLOOKUP(Tabla1[[#This Row],[ESTADOS]],Tabla3[ESTADO],Tabla3[CALIFICACIÓN],"No_estado",0,1)/25</f>
        <v>0.02</v>
      </c>
      <c r="K318" s="20">
        <f>_xlfn.XLOOKUP(Tabla1[[#This Row],[ESTADOS]],Tabla3[ESTADO],Tabla3[CALIFICACIÓN],"No_estado",0,1)/2</f>
        <v>0.25</v>
      </c>
      <c r="L318" s="3"/>
    </row>
    <row r="319" spans="1:12" ht="29" x14ac:dyDescent="0.35">
      <c r="A319" s="3" t="s">
        <v>46</v>
      </c>
      <c r="B319" s="2" t="str">
        <f>_xlfn.XLOOKUP(Tabla1[[#This Row],[ÁREAS]],Tabla2[ÁREAS],Tabla2[ABREVIATUTAS],"No_existe",0,1)</f>
        <v>DAA</v>
      </c>
      <c r="C319" s="3" t="s">
        <v>12</v>
      </c>
      <c r="D319" s="3" t="s">
        <v>25</v>
      </c>
      <c r="E319" s="14" t="s">
        <v>73</v>
      </c>
      <c r="F319" s="7">
        <f>IF(Tabla1[[#This Row],[ESTADOS]]=Tabla1[[#Headers],[CUMPLE]],1,0)</f>
        <v>1</v>
      </c>
      <c r="G319" s="7">
        <f>IF(Tabla1[[#This Row],[ESTADOS]]=Tabla1[[#Headers],[CUMPLE PARCIALMENTE]],1,0)</f>
        <v>0</v>
      </c>
      <c r="H319" s="7">
        <f>IF(Tabla1[[#This Row],[ESTADOS]]=Tabla1[[#Headers],[NO CUMPLE]],1,0)</f>
        <v>0</v>
      </c>
      <c r="I319" s="7">
        <f>IF(Tabla1[[#This Row],[ESTADOS]]=Tabla1[[#Headers],[NA]],1,0)</f>
        <v>0</v>
      </c>
      <c r="J319" s="20">
        <f>_xlfn.XLOOKUP(Tabla1[[#This Row],[ESTADOS]],Tabla3[ESTADO],Tabla3[CALIFICACIÓN],"No_estado",0,1)/25</f>
        <v>0.04</v>
      </c>
      <c r="K319" s="20">
        <f>_xlfn.XLOOKUP(Tabla1[[#This Row],[ESTADOS]],Tabla3[ESTADO],Tabla3[CALIFICACIÓN],"No_estado",0,1)/2</f>
        <v>0.5</v>
      </c>
      <c r="L319" s="3"/>
    </row>
    <row r="320" spans="1:12" ht="29" x14ac:dyDescent="0.35">
      <c r="A320" s="3" t="s">
        <v>46</v>
      </c>
      <c r="B320" s="2" t="str">
        <f>_xlfn.XLOOKUP(Tabla1[[#This Row],[ÁREAS]],Tabla2[ÁREAS],Tabla2[ABREVIATUTAS],"No_existe",0,1)</f>
        <v>DAA</v>
      </c>
      <c r="C320" s="3" t="s">
        <v>12</v>
      </c>
      <c r="D320" s="3" t="s">
        <v>26</v>
      </c>
      <c r="E320" s="14" t="s">
        <v>73</v>
      </c>
      <c r="F320" s="7">
        <f>IF(Tabla1[[#This Row],[ESTADOS]]=Tabla1[[#Headers],[CUMPLE]],1,0)</f>
        <v>1</v>
      </c>
      <c r="G320" s="7">
        <f>IF(Tabla1[[#This Row],[ESTADOS]]=Tabla1[[#Headers],[CUMPLE PARCIALMENTE]],1,0)</f>
        <v>0</v>
      </c>
      <c r="H320" s="7">
        <f>IF(Tabla1[[#This Row],[ESTADOS]]=Tabla1[[#Headers],[NO CUMPLE]],1,0)</f>
        <v>0</v>
      </c>
      <c r="I320" s="7">
        <f>IF(Tabla1[[#This Row],[ESTADOS]]=Tabla1[[#Headers],[NA]],1,0)</f>
        <v>0</v>
      </c>
      <c r="J320" s="20">
        <f>_xlfn.XLOOKUP(Tabla1[[#This Row],[ESTADOS]],Tabla3[ESTADO],Tabla3[CALIFICACIÓN],"No_estado",0,1)/25</f>
        <v>0.04</v>
      </c>
      <c r="K320" s="20">
        <f>_xlfn.XLOOKUP(Tabla1[[#This Row],[ESTADOS]],Tabla3[ESTADO],Tabla3[CALIFICACIÓN],"No_estado",0,1)/2</f>
        <v>0.5</v>
      </c>
      <c r="L320" s="3"/>
    </row>
    <row r="321" spans="1:12" ht="29" x14ac:dyDescent="0.35">
      <c r="A321" s="3" t="s">
        <v>46</v>
      </c>
      <c r="B321" s="2" t="str">
        <f>_xlfn.XLOOKUP(Tabla1[[#This Row],[ÁREAS]],Tabla2[ÁREAS],Tabla2[ABREVIATUTAS],"No_existe",0,1)</f>
        <v>DAA</v>
      </c>
      <c r="C321" s="3" t="s">
        <v>13</v>
      </c>
      <c r="D321" s="3" t="s">
        <v>27</v>
      </c>
      <c r="E321" s="14" t="s">
        <v>75</v>
      </c>
      <c r="F321" s="7">
        <f>IF(Tabla1[[#This Row],[ESTADOS]]=Tabla1[[#Headers],[CUMPLE]],1,0)</f>
        <v>0</v>
      </c>
      <c r="G321" s="7">
        <f>IF(Tabla1[[#This Row],[ESTADOS]]=Tabla1[[#Headers],[CUMPLE PARCIALMENTE]],1,0)</f>
        <v>0</v>
      </c>
      <c r="H321" s="7">
        <f>IF(Tabla1[[#This Row],[ESTADOS]]=Tabla1[[#Headers],[NO CUMPLE]],1,0)</f>
        <v>1</v>
      </c>
      <c r="I321" s="7">
        <f>IF(Tabla1[[#This Row],[ESTADOS]]=Tabla1[[#Headers],[NA]],1,0)</f>
        <v>0</v>
      </c>
      <c r="J321" s="20">
        <f>_xlfn.XLOOKUP(Tabla1[[#This Row],[ESTADOS]],Tabla3[ESTADO],Tabla3[CALIFICACIÓN],"No_estado",0,1)/25</f>
        <v>0</v>
      </c>
      <c r="K321" s="20">
        <f>_xlfn.XLOOKUP(Tabla1[[#This Row],[ESTADOS]],Tabla3[ESTADO],Tabla3[CALIFICACIÓN],"No_estado",0,1)/4</f>
        <v>0</v>
      </c>
      <c r="L321" s="3"/>
    </row>
    <row r="322" spans="1:12" ht="29" x14ac:dyDescent="0.35">
      <c r="A322" s="3" t="s">
        <v>46</v>
      </c>
      <c r="B322" s="2" t="str">
        <f>_xlfn.XLOOKUP(Tabla1[[#This Row],[ÁREAS]],Tabla2[ÁREAS],Tabla2[ABREVIATUTAS],"No_existe",0,1)</f>
        <v>DAA</v>
      </c>
      <c r="C322" s="3" t="s">
        <v>13</v>
      </c>
      <c r="D322" s="3" t="s">
        <v>28</v>
      </c>
      <c r="E322" s="14" t="s">
        <v>74</v>
      </c>
      <c r="F322" s="7">
        <f>IF(Tabla1[[#This Row],[ESTADOS]]=Tabla1[[#Headers],[CUMPLE]],1,0)</f>
        <v>0</v>
      </c>
      <c r="G322" s="7">
        <f>IF(Tabla1[[#This Row],[ESTADOS]]=Tabla1[[#Headers],[CUMPLE PARCIALMENTE]],1,0)</f>
        <v>1</v>
      </c>
      <c r="H322" s="7">
        <f>IF(Tabla1[[#This Row],[ESTADOS]]=Tabla1[[#Headers],[NO CUMPLE]],1,0)</f>
        <v>0</v>
      </c>
      <c r="I322" s="7">
        <f>IF(Tabla1[[#This Row],[ESTADOS]]=Tabla1[[#Headers],[NA]],1,0)</f>
        <v>0</v>
      </c>
      <c r="J322" s="20">
        <f>_xlfn.XLOOKUP(Tabla1[[#This Row],[ESTADOS]],Tabla3[ESTADO],Tabla3[CALIFICACIÓN],"No_estado",0,1)/25</f>
        <v>0.02</v>
      </c>
      <c r="K322" s="20">
        <f>_xlfn.XLOOKUP(Tabla1[[#This Row],[ESTADOS]],Tabla3[ESTADO],Tabla3[CALIFICACIÓN],"No_estado",0,1)/4</f>
        <v>0.125</v>
      </c>
      <c r="L322" s="3"/>
    </row>
    <row r="323" spans="1:12" ht="29" x14ac:dyDescent="0.35">
      <c r="A323" s="3" t="s">
        <v>46</v>
      </c>
      <c r="B323" s="2" t="str">
        <f>_xlfn.XLOOKUP(Tabla1[[#This Row],[ÁREAS]],Tabla2[ÁREAS],Tabla2[ABREVIATUTAS],"No_existe",0,1)</f>
        <v>DAA</v>
      </c>
      <c r="C323" s="3" t="s">
        <v>13</v>
      </c>
      <c r="D323" s="3" t="s">
        <v>14</v>
      </c>
      <c r="E323" s="14" t="s">
        <v>73</v>
      </c>
      <c r="F323" s="7">
        <f>IF(Tabla1[[#This Row],[ESTADOS]]=Tabla1[[#Headers],[CUMPLE]],1,0)</f>
        <v>1</v>
      </c>
      <c r="G323" s="7">
        <f>IF(Tabla1[[#This Row],[ESTADOS]]=Tabla1[[#Headers],[CUMPLE PARCIALMENTE]],1,0)</f>
        <v>0</v>
      </c>
      <c r="H323" s="7">
        <f>IF(Tabla1[[#This Row],[ESTADOS]]=Tabla1[[#Headers],[NO CUMPLE]],1,0)</f>
        <v>0</v>
      </c>
      <c r="I323" s="7">
        <f>IF(Tabla1[[#This Row],[ESTADOS]]=Tabla1[[#Headers],[NA]],1,0)</f>
        <v>0</v>
      </c>
      <c r="J323" s="20">
        <f>_xlfn.XLOOKUP(Tabla1[[#This Row],[ESTADOS]],Tabla3[ESTADO],Tabla3[CALIFICACIÓN],"No_estado",0,1)/25</f>
        <v>0.04</v>
      </c>
      <c r="K323" s="20">
        <f>_xlfn.XLOOKUP(Tabla1[[#This Row],[ESTADOS]],Tabla3[ESTADO],Tabla3[CALIFICACIÓN],"No_estado",0,1)/4</f>
        <v>0.25</v>
      </c>
      <c r="L323" s="3"/>
    </row>
    <row r="324" spans="1:12" ht="29" x14ac:dyDescent="0.35">
      <c r="A324" s="3" t="s">
        <v>46</v>
      </c>
      <c r="B324" s="2" t="str">
        <f>_xlfn.XLOOKUP(Tabla1[[#This Row],[ÁREAS]],Tabla2[ÁREAS],Tabla2[ABREVIATUTAS],"No_existe",0,1)</f>
        <v>DAA</v>
      </c>
      <c r="C324" s="3" t="s">
        <v>13</v>
      </c>
      <c r="D324" s="3" t="s">
        <v>29</v>
      </c>
      <c r="E324" s="14" t="s">
        <v>73</v>
      </c>
      <c r="F324" s="7">
        <f>IF(Tabla1[[#This Row],[ESTADOS]]=Tabla1[[#Headers],[CUMPLE]],1,0)</f>
        <v>1</v>
      </c>
      <c r="G324" s="7">
        <f>IF(Tabla1[[#This Row],[ESTADOS]]=Tabla1[[#Headers],[CUMPLE PARCIALMENTE]],1,0)</f>
        <v>0</v>
      </c>
      <c r="H324" s="7">
        <f>IF(Tabla1[[#This Row],[ESTADOS]]=Tabla1[[#Headers],[NO CUMPLE]],1,0)</f>
        <v>0</v>
      </c>
      <c r="I324" s="7">
        <f>IF(Tabla1[[#This Row],[ESTADOS]]=Tabla1[[#Headers],[NA]],1,0)</f>
        <v>0</v>
      </c>
      <c r="J324" s="20">
        <f>_xlfn.XLOOKUP(Tabla1[[#This Row],[ESTADOS]],Tabla3[ESTADO],Tabla3[CALIFICACIÓN],"No_estado",0,1)/25</f>
        <v>0.04</v>
      </c>
      <c r="K324" s="20">
        <f>_xlfn.XLOOKUP(Tabla1[[#This Row],[ESTADOS]],Tabla3[ESTADO],Tabla3[CALIFICACIÓN],"No_estado",0,1)/4</f>
        <v>0.25</v>
      </c>
      <c r="L324" s="3"/>
    </row>
    <row r="325" spans="1:12" ht="29" x14ac:dyDescent="0.35">
      <c r="A325" s="3" t="s">
        <v>46</v>
      </c>
      <c r="B325" s="2" t="str">
        <f>_xlfn.XLOOKUP(Tabla1[[#This Row],[ÁREAS]],Tabla2[ÁREAS],Tabla2[ABREVIATUTAS],"No_existe",0,1)</f>
        <v>DAA</v>
      </c>
      <c r="C325" s="3" t="s">
        <v>15</v>
      </c>
      <c r="D325" s="3" t="s">
        <v>30</v>
      </c>
      <c r="E325" s="14" t="s">
        <v>75</v>
      </c>
      <c r="F325" s="7">
        <f>IF(Tabla1[[#This Row],[ESTADOS]]=Tabla1[[#Headers],[CUMPLE]],1,0)</f>
        <v>0</v>
      </c>
      <c r="G325" s="7">
        <f>IF(Tabla1[[#This Row],[ESTADOS]]=Tabla1[[#Headers],[CUMPLE PARCIALMENTE]],1,0)</f>
        <v>0</v>
      </c>
      <c r="H325" s="7">
        <f>IF(Tabla1[[#This Row],[ESTADOS]]=Tabla1[[#Headers],[NO CUMPLE]],1,0)</f>
        <v>1</v>
      </c>
      <c r="I325" s="7">
        <f>IF(Tabla1[[#This Row],[ESTADOS]]=Tabla1[[#Headers],[NA]],1,0)</f>
        <v>0</v>
      </c>
      <c r="J325" s="20">
        <f>_xlfn.XLOOKUP(Tabla1[[#This Row],[ESTADOS]],Tabla3[ESTADO],Tabla3[CALIFICACIÓN],"No_estado",0,1)/25</f>
        <v>0</v>
      </c>
      <c r="K325" s="20">
        <f>_xlfn.XLOOKUP(Tabla1[[#This Row],[ESTADOS]],Tabla3[ESTADO],Tabla3[CALIFICACIÓN],"No_estado",0,1)/2</f>
        <v>0</v>
      </c>
      <c r="L325" s="3"/>
    </row>
    <row r="326" spans="1:12" ht="29" x14ac:dyDescent="0.35">
      <c r="A326" s="3" t="s">
        <v>46</v>
      </c>
      <c r="B326" s="2" t="str">
        <f>_xlfn.XLOOKUP(Tabla1[[#This Row],[ÁREAS]],Tabla2[ÁREAS],Tabla2[ABREVIATUTAS],"No_existe",0,1)</f>
        <v>DAA</v>
      </c>
      <c r="C326" s="3" t="s">
        <v>15</v>
      </c>
      <c r="D326" s="3" t="s">
        <v>31</v>
      </c>
      <c r="E326" s="14" t="s">
        <v>75</v>
      </c>
      <c r="F326" s="7">
        <f>IF(Tabla1[[#This Row],[ESTADOS]]=Tabla1[[#Headers],[CUMPLE]],1,0)</f>
        <v>0</v>
      </c>
      <c r="G326" s="7">
        <f>IF(Tabla1[[#This Row],[ESTADOS]]=Tabla1[[#Headers],[CUMPLE PARCIALMENTE]],1,0)</f>
        <v>0</v>
      </c>
      <c r="H326" s="7">
        <f>IF(Tabla1[[#This Row],[ESTADOS]]=Tabla1[[#Headers],[NO CUMPLE]],1,0)</f>
        <v>1</v>
      </c>
      <c r="I326" s="7">
        <f>IF(Tabla1[[#This Row],[ESTADOS]]=Tabla1[[#Headers],[NA]],1,0)</f>
        <v>0</v>
      </c>
      <c r="J326" s="20">
        <f>_xlfn.XLOOKUP(Tabla1[[#This Row],[ESTADOS]],Tabla3[ESTADO],Tabla3[CALIFICACIÓN],"No_estado",0,1)/25</f>
        <v>0</v>
      </c>
      <c r="K326" s="20">
        <f>_xlfn.XLOOKUP(Tabla1[[#This Row],[ESTADOS]],Tabla3[ESTADO],Tabla3[CALIFICACIÓN],"No_estado",0,1)/3</f>
        <v>0</v>
      </c>
      <c r="L326" s="3"/>
    </row>
    <row r="327" spans="1:12" ht="43.5" x14ac:dyDescent="0.35">
      <c r="A327" s="3" t="s">
        <v>47</v>
      </c>
      <c r="B327" s="2" t="str">
        <f>_xlfn.XLOOKUP(Tabla1[[#This Row],[ÁREAS]],Tabla2[ÁREAS],Tabla2[ABREVIATUTAS],"No_existe",0,1)</f>
        <v>DACSNR</v>
      </c>
      <c r="C327" s="3" t="s">
        <v>6</v>
      </c>
      <c r="D327" s="3" t="s">
        <v>16</v>
      </c>
      <c r="E327" s="14" t="s">
        <v>75</v>
      </c>
      <c r="F327" s="7">
        <f>IF(Tabla1[[#This Row],[ESTADOS]]=Tabla1[[#Headers],[CUMPLE]],1,0)</f>
        <v>0</v>
      </c>
      <c r="G327" s="7">
        <f>IF(Tabla1[[#This Row],[ESTADOS]]=Tabla1[[#Headers],[CUMPLE PARCIALMENTE]],1,0)</f>
        <v>0</v>
      </c>
      <c r="H327" s="7">
        <f>IF(Tabla1[[#This Row],[ESTADOS]]=Tabla1[[#Headers],[NO CUMPLE]],1,0)</f>
        <v>1</v>
      </c>
      <c r="I327" s="7">
        <f>IF(Tabla1[[#This Row],[ESTADOS]]=Tabla1[[#Headers],[NA]],1,0)</f>
        <v>0</v>
      </c>
      <c r="J327" s="20">
        <f>_xlfn.XLOOKUP(Tabla1[[#This Row],[ESTADOS]],Tabla3[ESTADO],Tabla3[CALIFICACIÓN],"No_estado",0,1)/25</f>
        <v>0</v>
      </c>
      <c r="K327" s="20">
        <f>_xlfn.XLOOKUP(Tabla1[[#This Row],[ESTADOS]],Tabla3[ESTADO],Tabla3[CALIFICACIÓN],"No_estado",0,1)/3</f>
        <v>0</v>
      </c>
      <c r="L327" s="3"/>
    </row>
    <row r="328" spans="1:12" ht="58" x14ac:dyDescent="0.35">
      <c r="A328" s="3" t="s">
        <v>47</v>
      </c>
      <c r="B328" s="2" t="str">
        <f>_xlfn.XLOOKUP(Tabla1[[#This Row],[ÁREAS]],Tabla2[ÁREAS],Tabla2[ABREVIATUTAS],"No_existe",0,1)</f>
        <v>DACSNR</v>
      </c>
      <c r="C328" s="3" t="s">
        <v>6</v>
      </c>
      <c r="D328" s="3" t="s">
        <v>17</v>
      </c>
      <c r="E328" s="14" t="s">
        <v>75</v>
      </c>
      <c r="F328" s="7">
        <f>IF(Tabla1[[#This Row],[ESTADOS]]=Tabla1[[#Headers],[CUMPLE]],1,0)</f>
        <v>0</v>
      </c>
      <c r="G328" s="7">
        <f>IF(Tabla1[[#This Row],[ESTADOS]]=Tabla1[[#Headers],[CUMPLE PARCIALMENTE]],1,0)</f>
        <v>0</v>
      </c>
      <c r="H328" s="7">
        <f>IF(Tabla1[[#This Row],[ESTADOS]]=Tabla1[[#Headers],[NO CUMPLE]],1,0)</f>
        <v>1</v>
      </c>
      <c r="I328" s="7">
        <f>IF(Tabla1[[#This Row],[ESTADOS]]=Tabla1[[#Headers],[NA]],1,0)</f>
        <v>0</v>
      </c>
      <c r="J328" s="20">
        <f>_xlfn.XLOOKUP(Tabla1[[#This Row],[ESTADOS]],Tabla3[ESTADO],Tabla3[CALIFICACIÓN],"No_estado",0,1)/25</f>
        <v>0</v>
      </c>
      <c r="K328" s="20">
        <f>_xlfn.XLOOKUP(Tabla1[[#This Row],[ESTADOS]],Tabla3[ESTADO],Tabla3[CALIFICACIÓN],"No_estado",0,1)/3</f>
        <v>0</v>
      </c>
      <c r="L328" s="3"/>
    </row>
    <row r="329" spans="1:12" ht="43.5" x14ac:dyDescent="0.35">
      <c r="A329" s="3" t="s">
        <v>47</v>
      </c>
      <c r="B329" s="2" t="str">
        <f>_xlfn.XLOOKUP(Tabla1[[#This Row],[ÁREAS]],Tabla2[ÁREAS],Tabla2[ABREVIATUTAS],"No_existe",0,1)</f>
        <v>DACSNR</v>
      </c>
      <c r="C329" s="3" t="s">
        <v>6</v>
      </c>
      <c r="D329" s="3" t="s">
        <v>18</v>
      </c>
      <c r="E329" s="14" t="s">
        <v>75</v>
      </c>
      <c r="F329" s="7">
        <f>IF(Tabla1[[#This Row],[ESTADOS]]=Tabla1[[#Headers],[CUMPLE]],1,0)</f>
        <v>0</v>
      </c>
      <c r="G329" s="7">
        <f>IF(Tabla1[[#This Row],[ESTADOS]]=Tabla1[[#Headers],[CUMPLE PARCIALMENTE]],1,0)</f>
        <v>0</v>
      </c>
      <c r="H329" s="7">
        <f>IF(Tabla1[[#This Row],[ESTADOS]]=Tabla1[[#Headers],[NO CUMPLE]],1,0)</f>
        <v>1</v>
      </c>
      <c r="I329" s="7">
        <f>IF(Tabla1[[#This Row],[ESTADOS]]=Tabla1[[#Headers],[NA]],1,0)</f>
        <v>0</v>
      </c>
      <c r="J329" s="20">
        <f>_xlfn.XLOOKUP(Tabla1[[#This Row],[ESTADOS]],Tabla3[ESTADO],Tabla3[CALIFICACIÓN],"No_estado",0,1)/25</f>
        <v>0</v>
      </c>
      <c r="K329" s="20">
        <f>_xlfn.XLOOKUP(Tabla1[[#This Row],[ESTADOS]],Tabla3[ESTADO],Tabla3[CALIFICACIÓN],"No_estado",0,1)/3</f>
        <v>0</v>
      </c>
      <c r="L329" s="3"/>
    </row>
    <row r="330" spans="1:12" ht="43.5" x14ac:dyDescent="0.35">
      <c r="A330" s="3" t="s">
        <v>47</v>
      </c>
      <c r="B330" s="2" t="str">
        <f>_xlfn.XLOOKUP(Tabla1[[#This Row],[ÁREAS]],Tabla2[ÁREAS],Tabla2[ABREVIATUTAS],"No_existe",0,1)</f>
        <v>DACSNR</v>
      </c>
      <c r="C330" s="3" t="s">
        <v>7</v>
      </c>
      <c r="D330" s="3" t="s">
        <v>19</v>
      </c>
      <c r="E330" s="14" t="s">
        <v>74</v>
      </c>
      <c r="F330" s="7">
        <f>IF(Tabla1[[#This Row],[ESTADOS]]=Tabla1[[#Headers],[CUMPLE]],1,0)</f>
        <v>0</v>
      </c>
      <c r="G330" s="7">
        <f>IF(Tabla1[[#This Row],[ESTADOS]]=Tabla1[[#Headers],[CUMPLE PARCIALMENTE]],1,0)</f>
        <v>1</v>
      </c>
      <c r="H330" s="7">
        <f>IF(Tabla1[[#This Row],[ESTADOS]]=Tabla1[[#Headers],[NO CUMPLE]],1,0)</f>
        <v>0</v>
      </c>
      <c r="I330" s="7">
        <f>IF(Tabla1[[#This Row],[ESTADOS]]=Tabla1[[#Headers],[NA]],1,0)</f>
        <v>0</v>
      </c>
      <c r="J330" s="20">
        <f>_xlfn.XLOOKUP(Tabla1[[#This Row],[ESTADOS]],Tabla3[ESTADO],Tabla3[CALIFICACIÓN],"No_estado",0,1)/25</f>
        <v>0.02</v>
      </c>
      <c r="K330" s="20">
        <f>_xlfn.XLOOKUP(Tabla1[[#This Row],[ESTADOS]],Tabla3[ESTADO],Tabla3[CALIFICACIÓN],"No_estado",0,1)/5</f>
        <v>0.1</v>
      </c>
      <c r="L330" s="3"/>
    </row>
    <row r="331" spans="1:12" ht="43.5" x14ac:dyDescent="0.35">
      <c r="A331" s="3" t="s">
        <v>47</v>
      </c>
      <c r="B331" s="2" t="str">
        <f>_xlfn.XLOOKUP(Tabla1[[#This Row],[ÁREAS]],Tabla2[ÁREAS],Tabla2[ABREVIATUTAS],"No_existe",0,1)</f>
        <v>DACSNR</v>
      </c>
      <c r="C331" s="3" t="s">
        <v>7</v>
      </c>
      <c r="D331" s="3" t="s">
        <v>20</v>
      </c>
      <c r="E331" s="14" t="s">
        <v>73</v>
      </c>
      <c r="F331" s="7">
        <f>IF(Tabla1[[#This Row],[ESTADOS]]=Tabla1[[#Headers],[CUMPLE]],1,0)</f>
        <v>1</v>
      </c>
      <c r="G331" s="7">
        <f>IF(Tabla1[[#This Row],[ESTADOS]]=Tabla1[[#Headers],[CUMPLE PARCIALMENTE]],1,0)</f>
        <v>0</v>
      </c>
      <c r="H331" s="7">
        <f>IF(Tabla1[[#This Row],[ESTADOS]]=Tabla1[[#Headers],[NO CUMPLE]],1,0)</f>
        <v>0</v>
      </c>
      <c r="I331" s="7">
        <f>IF(Tabla1[[#This Row],[ESTADOS]]=Tabla1[[#Headers],[NA]],1,0)</f>
        <v>0</v>
      </c>
      <c r="J331" s="20">
        <f>_xlfn.XLOOKUP(Tabla1[[#This Row],[ESTADOS]],Tabla3[ESTADO],Tabla3[CALIFICACIÓN],"No_estado",0,1)/25</f>
        <v>0.04</v>
      </c>
      <c r="K331" s="20">
        <f>_xlfn.XLOOKUP(Tabla1[[#This Row],[ESTADOS]],Tabla3[ESTADO],Tabla3[CALIFICACIÓN],"No_estado",0,1)/5</f>
        <v>0.2</v>
      </c>
      <c r="L331" s="3"/>
    </row>
    <row r="332" spans="1:12" ht="43.5" x14ac:dyDescent="0.35">
      <c r="A332" s="3" t="s">
        <v>47</v>
      </c>
      <c r="B332" s="2" t="str">
        <f>_xlfn.XLOOKUP(Tabla1[[#This Row],[ÁREAS]],Tabla2[ÁREAS],Tabla2[ABREVIATUTAS],"No_existe",0,1)</f>
        <v>DACSNR</v>
      </c>
      <c r="C332" s="3" t="s">
        <v>7</v>
      </c>
      <c r="D332" s="3" t="s">
        <v>9</v>
      </c>
      <c r="E332" s="14" t="s">
        <v>73</v>
      </c>
      <c r="F332" s="7">
        <f>IF(Tabla1[[#This Row],[ESTADOS]]=Tabla1[[#Headers],[CUMPLE]],1,0)</f>
        <v>1</v>
      </c>
      <c r="G332" s="7">
        <f>IF(Tabla1[[#This Row],[ESTADOS]]=Tabla1[[#Headers],[CUMPLE PARCIALMENTE]],1,0)</f>
        <v>0</v>
      </c>
      <c r="H332" s="7">
        <f>IF(Tabla1[[#This Row],[ESTADOS]]=Tabla1[[#Headers],[NO CUMPLE]],1,0)</f>
        <v>0</v>
      </c>
      <c r="I332" s="7">
        <f>IF(Tabla1[[#This Row],[ESTADOS]]=Tabla1[[#Headers],[NA]],1,0)</f>
        <v>0</v>
      </c>
      <c r="J332" s="20">
        <f>_xlfn.XLOOKUP(Tabla1[[#This Row],[ESTADOS]],Tabla3[ESTADO],Tabla3[CALIFICACIÓN],"No_estado",0,1)/25</f>
        <v>0.04</v>
      </c>
      <c r="K332" s="20">
        <f>_xlfn.XLOOKUP(Tabla1[[#This Row],[ESTADOS]],Tabla3[ESTADO],Tabla3[CALIFICACIÓN],"No_estado",0,1)/5</f>
        <v>0.2</v>
      </c>
      <c r="L332" s="3"/>
    </row>
    <row r="333" spans="1:12" ht="43.5" x14ac:dyDescent="0.35">
      <c r="A333" s="3" t="s">
        <v>47</v>
      </c>
      <c r="B333" s="2" t="str">
        <f>_xlfn.XLOOKUP(Tabla1[[#This Row],[ÁREAS]],Tabla2[ÁREAS],Tabla2[ABREVIATUTAS],"No_existe",0,1)</f>
        <v>DACSNR</v>
      </c>
      <c r="C333" s="3" t="s">
        <v>7</v>
      </c>
      <c r="D333" s="3" t="s">
        <v>8</v>
      </c>
      <c r="E333" s="14" t="s">
        <v>75</v>
      </c>
      <c r="F333" s="7">
        <f>IF(Tabla1[[#This Row],[ESTADOS]]=Tabla1[[#Headers],[CUMPLE]],1,0)</f>
        <v>0</v>
      </c>
      <c r="G333" s="7">
        <f>IF(Tabla1[[#This Row],[ESTADOS]]=Tabla1[[#Headers],[CUMPLE PARCIALMENTE]],1,0)</f>
        <v>0</v>
      </c>
      <c r="H333" s="7">
        <f>IF(Tabla1[[#This Row],[ESTADOS]]=Tabla1[[#Headers],[NO CUMPLE]],1,0)</f>
        <v>1</v>
      </c>
      <c r="I333" s="7">
        <f>IF(Tabla1[[#This Row],[ESTADOS]]=Tabla1[[#Headers],[NA]],1,0)</f>
        <v>0</v>
      </c>
      <c r="J333" s="20">
        <f>_xlfn.XLOOKUP(Tabla1[[#This Row],[ESTADOS]],Tabla3[ESTADO],Tabla3[CALIFICACIÓN],"No_estado",0,1)/25</f>
        <v>0</v>
      </c>
      <c r="K333" s="20">
        <f>_xlfn.XLOOKUP(Tabla1[[#This Row],[ESTADOS]],Tabla3[ESTADO],Tabla3[CALIFICACIÓN],"No_estado",0,1)/5</f>
        <v>0</v>
      </c>
      <c r="L333" s="3"/>
    </row>
    <row r="334" spans="1:12" ht="43.5" x14ac:dyDescent="0.35">
      <c r="A334" s="3" t="s">
        <v>47</v>
      </c>
      <c r="B334" s="2" t="str">
        <f>_xlfn.XLOOKUP(Tabla1[[#This Row],[ÁREAS]],Tabla2[ÁREAS],Tabla2[ABREVIATUTAS],"No_existe",0,1)</f>
        <v>DACSNR</v>
      </c>
      <c r="C334" s="3" t="s">
        <v>7</v>
      </c>
      <c r="D334" s="3" t="s">
        <v>21</v>
      </c>
      <c r="E334" s="14" t="s">
        <v>74</v>
      </c>
      <c r="F334" s="7">
        <f>IF(Tabla1[[#This Row],[ESTADOS]]=Tabla1[[#Headers],[CUMPLE]],1,0)</f>
        <v>0</v>
      </c>
      <c r="G334" s="7">
        <f>IF(Tabla1[[#This Row],[ESTADOS]]=Tabla1[[#Headers],[CUMPLE PARCIALMENTE]],1,0)</f>
        <v>1</v>
      </c>
      <c r="H334" s="7">
        <f>IF(Tabla1[[#This Row],[ESTADOS]]=Tabla1[[#Headers],[NO CUMPLE]],1,0)</f>
        <v>0</v>
      </c>
      <c r="I334" s="7">
        <f>IF(Tabla1[[#This Row],[ESTADOS]]=Tabla1[[#Headers],[NA]],1,0)</f>
        <v>0</v>
      </c>
      <c r="J334" s="20">
        <f>_xlfn.XLOOKUP(Tabla1[[#This Row],[ESTADOS]],Tabla3[ESTADO],Tabla3[CALIFICACIÓN],"No_estado",0,1)/25</f>
        <v>0.02</v>
      </c>
      <c r="K334" s="20">
        <f>_xlfn.XLOOKUP(Tabla1[[#This Row],[ESTADOS]],Tabla3[ESTADO],Tabla3[CALIFICACIÓN],"No_estado",0,1)/5</f>
        <v>0.1</v>
      </c>
      <c r="L334" s="3"/>
    </row>
    <row r="335" spans="1:12" ht="43.5" x14ac:dyDescent="0.35">
      <c r="A335" s="3" t="s">
        <v>47</v>
      </c>
      <c r="B335" s="2" t="str">
        <f>_xlfn.XLOOKUP(Tabla1[[#This Row],[ÁREAS]],Tabla2[ÁREAS],Tabla2[ABREVIATUTAS],"No_existe",0,1)</f>
        <v>DACSNR</v>
      </c>
      <c r="C335" s="3" t="s">
        <v>10</v>
      </c>
      <c r="D335" s="3" t="s">
        <v>22</v>
      </c>
      <c r="E335" s="14" t="s">
        <v>73</v>
      </c>
      <c r="F335" s="7">
        <f>IF(Tabla1[[#This Row],[ESTADOS]]=Tabla1[[#Headers],[CUMPLE]],1,0)</f>
        <v>1</v>
      </c>
      <c r="G335" s="7">
        <f>IF(Tabla1[[#This Row],[ESTADOS]]=Tabla1[[#Headers],[CUMPLE PARCIALMENTE]],1,0)</f>
        <v>0</v>
      </c>
      <c r="H335" s="7">
        <f>IF(Tabla1[[#This Row],[ESTADOS]]=Tabla1[[#Headers],[NO CUMPLE]],1,0)</f>
        <v>0</v>
      </c>
      <c r="I335" s="7">
        <f>IF(Tabla1[[#This Row],[ESTADOS]]=Tabla1[[#Headers],[NA]],1,0)</f>
        <v>0</v>
      </c>
      <c r="J335" s="20">
        <f>_xlfn.XLOOKUP(Tabla1[[#This Row],[ESTADOS]],Tabla3[ESTADO],Tabla3[CALIFICACIÓN],"No_estado",0,1)/25</f>
        <v>0.04</v>
      </c>
      <c r="K335" s="20">
        <f>_xlfn.XLOOKUP(Tabla1[[#This Row],[ESTADOS]],Tabla3[ESTADO],Tabla3[CALIFICACIÓN],"No_estado",0,1)/2</f>
        <v>0.5</v>
      </c>
      <c r="L335" s="3"/>
    </row>
    <row r="336" spans="1:12" ht="43.5" x14ac:dyDescent="0.35">
      <c r="A336" s="3" t="s">
        <v>47</v>
      </c>
      <c r="B336" s="2" t="str">
        <f>_xlfn.XLOOKUP(Tabla1[[#This Row],[ÁREAS]],Tabla2[ÁREAS],Tabla2[ABREVIATUTAS],"No_existe",0,1)</f>
        <v>DACSNR</v>
      </c>
      <c r="C336" s="3" t="s">
        <v>10</v>
      </c>
      <c r="D336" s="3" t="s">
        <v>23</v>
      </c>
      <c r="E336" s="14" t="s">
        <v>73</v>
      </c>
      <c r="F336" s="7">
        <f>IF(Tabla1[[#This Row],[ESTADOS]]=Tabla1[[#Headers],[CUMPLE]],1,0)</f>
        <v>1</v>
      </c>
      <c r="G336" s="7">
        <f>IF(Tabla1[[#This Row],[ESTADOS]]=Tabla1[[#Headers],[CUMPLE PARCIALMENTE]],1,0)</f>
        <v>0</v>
      </c>
      <c r="H336" s="7">
        <f>IF(Tabla1[[#This Row],[ESTADOS]]=Tabla1[[#Headers],[NO CUMPLE]],1,0)</f>
        <v>0</v>
      </c>
      <c r="I336" s="7">
        <f>IF(Tabla1[[#This Row],[ESTADOS]]=Tabla1[[#Headers],[NA]],1,0)</f>
        <v>0</v>
      </c>
      <c r="J336" s="20">
        <f>_xlfn.XLOOKUP(Tabla1[[#This Row],[ESTADOS]],Tabla3[ESTADO],Tabla3[CALIFICACIÓN],"No_estado",0,1)/25</f>
        <v>0.04</v>
      </c>
      <c r="K336" s="20">
        <f>_xlfn.XLOOKUP(Tabla1[[#This Row],[ESTADOS]],Tabla3[ESTADO],Tabla3[CALIFICACIÓN],"No_estado",0,1)/2</f>
        <v>0.5</v>
      </c>
      <c r="L336" s="3"/>
    </row>
    <row r="337" spans="1:12" ht="43.5" x14ac:dyDescent="0.35">
      <c r="A337" s="3" t="s">
        <v>47</v>
      </c>
      <c r="B337" s="2" t="str">
        <f>_xlfn.XLOOKUP(Tabla1[[#This Row],[ÁREAS]],Tabla2[ÁREAS],Tabla2[ABREVIATUTAS],"No_existe",0,1)</f>
        <v>DACSNR</v>
      </c>
      <c r="C337" s="3" t="s">
        <v>85</v>
      </c>
      <c r="D337" s="3" t="s">
        <v>86</v>
      </c>
      <c r="E337" s="14" t="s">
        <v>75</v>
      </c>
      <c r="F337" s="7">
        <f>IF(Tabla1[[#This Row],[ESTADOS]]=Tabla1[[#Headers],[CUMPLE]],1,0)</f>
        <v>0</v>
      </c>
      <c r="G337" s="7">
        <f>IF(Tabla1[[#This Row],[ESTADOS]]=Tabla1[[#Headers],[CUMPLE PARCIALMENTE]],1,0)</f>
        <v>0</v>
      </c>
      <c r="H337" s="7">
        <f>IF(Tabla1[[#This Row],[ESTADOS]]=Tabla1[[#Headers],[NO CUMPLE]],1,0)</f>
        <v>1</v>
      </c>
      <c r="I337" s="7">
        <f>IF(Tabla1[[#This Row],[ESTADOS]]=Tabla1[[#Headers],[NA]],1,0)</f>
        <v>0</v>
      </c>
      <c r="J337" s="20">
        <f>_xlfn.XLOOKUP(Tabla1[[#This Row],[ESTADOS]],Tabla3[ESTADO],Tabla3[CALIFICACIÓN],"No_estado",0,1)/25</f>
        <v>0</v>
      </c>
      <c r="K337" s="20">
        <f>_xlfn.XLOOKUP(Tabla1[[#This Row],[ESTADOS]],Tabla3[ESTADO],Tabla3[CALIFICACIÓN],"No_estado",0,1)/3</f>
        <v>0</v>
      </c>
      <c r="L337" s="3"/>
    </row>
    <row r="338" spans="1:12" ht="43.5" x14ac:dyDescent="0.35">
      <c r="A338" s="3" t="s">
        <v>47</v>
      </c>
      <c r="B338" s="2" t="str">
        <f>_xlfn.XLOOKUP(Tabla1[[#This Row],[ÁREAS]],Tabla2[ÁREAS],Tabla2[ABREVIATUTAS],"No_existe",0,1)</f>
        <v>DACSNR</v>
      </c>
      <c r="C338" s="3" t="s">
        <v>85</v>
      </c>
      <c r="D338" s="3" t="s">
        <v>87</v>
      </c>
      <c r="E338" s="14" t="s">
        <v>75</v>
      </c>
      <c r="F338" s="7">
        <f>IF(Tabla1[[#This Row],[ESTADOS]]=Tabla1[[#Headers],[CUMPLE]],1,0)</f>
        <v>0</v>
      </c>
      <c r="G338" s="7">
        <f>IF(Tabla1[[#This Row],[ESTADOS]]=Tabla1[[#Headers],[CUMPLE PARCIALMENTE]],1,0)</f>
        <v>0</v>
      </c>
      <c r="H338" s="7">
        <f>IF(Tabla1[[#This Row],[ESTADOS]]=Tabla1[[#Headers],[NO CUMPLE]],1,0)</f>
        <v>1</v>
      </c>
      <c r="I338" s="7">
        <f>IF(Tabla1[[#This Row],[ESTADOS]]=Tabla1[[#Headers],[NA]],1,0)</f>
        <v>0</v>
      </c>
      <c r="J338" s="20">
        <f>_xlfn.XLOOKUP(Tabla1[[#This Row],[ESTADOS]],Tabla3[ESTADO],Tabla3[CALIFICACIÓN],"No_estado",0,1)/25</f>
        <v>0</v>
      </c>
      <c r="K338" s="20">
        <f>_xlfn.XLOOKUP(Tabla1[[#This Row],[ESTADOS]],Tabla3[ESTADO],Tabla3[CALIFICACIÓN],"No_estado",0,1)/3</f>
        <v>0</v>
      </c>
      <c r="L338" s="3"/>
    </row>
    <row r="339" spans="1:12" ht="43.5" x14ac:dyDescent="0.35">
      <c r="A339" s="3" t="s">
        <v>47</v>
      </c>
      <c r="B339" s="2" t="str">
        <f>_xlfn.XLOOKUP(Tabla1[[#This Row],[ÁREAS]],Tabla2[ÁREAS],Tabla2[ABREVIATUTAS],"No_existe",0,1)</f>
        <v>DACSNR</v>
      </c>
      <c r="C339" s="3" t="s">
        <v>85</v>
      </c>
      <c r="D339" s="3" t="s">
        <v>88</v>
      </c>
      <c r="E339" s="14" t="s">
        <v>75</v>
      </c>
      <c r="F339" s="7">
        <f>IF(Tabla1[[#This Row],[ESTADOS]]=Tabla1[[#Headers],[CUMPLE]],1,0)</f>
        <v>0</v>
      </c>
      <c r="G339" s="7">
        <f>IF(Tabla1[[#This Row],[ESTADOS]]=Tabla1[[#Headers],[CUMPLE PARCIALMENTE]],1,0)</f>
        <v>0</v>
      </c>
      <c r="H339" s="7">
        <f>IF(Tabla1[[#This Row],[ESTADOS]]=Tabla1[[#Headers],[NO CUMPLE]],1,0)</f>
        <v>1</v>
      </c>
      <c r="I339" s="7">
        <f>IF(Tabla1[[#This Row],[ESTADOS]]=Tabla1[[#Headers],[NA]],1,0)</f>
        <v>0</v>
      </c>
      <c r="J339" s="20">
        <f>_xlfn.XLOOKUP(Tabla1[[#This Row],[ESTADOS]],Tabla3[ESTADO],Tabla3[CALIFICACIÓN],"No_estado",0,1)/25</f>
        <v>0</v>
      </c>
      <c r="K339" s="20">
        <f>_xlfn.XLOOKUP(Tabla1[[#This Row],[ESTADOS]],Tabla3[ESTADO],Tabla3[CALIFICACIÓN],"No_estado",0,1)/3</f>
        <v>0</v>
      </c>
      <c r="L339" s="3"/>
    </row>
    <row r="340" spans="1:12" ht="43.5" x14ac:dyDescent="0.35">
      <c r="A340" s="3" t="s">
        <v>47</v>
      </c>
      <c r="B340" s="2" t="str">
        <f>_xlfn.XLOOKUP(Tabla1[[#This Row],[ÁREAS]],Tabla2[ÁREAS],Tabla2[ABREVIATUTAS],"No_existe",0,1)</f>
        <v>DACSNR</v>
      </c>
      <c r="C340" s="3" t="s">
        <v>90</v>
      </c>
      <c r="D340" s="3" t="s">
        <v>91</v>
      </c>
      <c r="E340" s="14" t="s">
        <v>74</v>
      </c>
      <c r="F340" s="7">
        <f>IF(Tabla1[[#This Row],[ESTADOS]]=Tabla1[[#Headers],[CUMPLE]],1,0)</f>
        <v>0</v>
      </c>
      <c r="G340" s="7">
        <f>IF(Tabla1[[#This Row],[ESTADOS]]=Tabla1[[#Headers],[CUMPLE PARCIALMENTE]],1,0)</f>
        <v>1</v>
      </c>
      <c r="H340" s="7">
        <f>IF(Tabla1[[#This Row],[ESTADOS]]=Tabla1[[#Headers],[NO CUMPLE]],1,0)</f>
        <v>0</v>
      </c>
      <c r="I340" s="7">
        <f>IF(Tabla1[[#This Row],[ESTADOS]]=Tabla1[[#Headers],[NA]],1,0)</f>
        <v>0</v>
      </c>
      <c r="J340" s="20">
        <f>_xlfn.XLOOKUP(Tabla1[[#This Row],[ESTADOS]],Tabla3[ESTADO],Tabla3[CALIFICACIÓN],"No_estado",0,1)/25</f>
        <v>0.02</v>
      </c>
      <c r="K340" s="20">
        <f>_xlfn.XLOOKUP(Tabla1[[#This Row],[ESTADOS]],Tabla3[ESTADO],Tabla3[CALIFICACIÓN],"No_estado",0,1)/2</f>
        <v>0.25</v>
      </c>
      <c r="L340" s="3"/>
    </row>
    <row r="341" spans="1:12" ht="43.5" x14ac:dyDescent="0.35">
      <c r="A341" s="3" t="s">
        <v>47</v>
      </c>
      <c r="B341" s="2" t="str">
        <f>_xlfn.XLOOKUP(Tabla1[[#This Row],[ÁREAS]],Tabla2[ÁREAS],Tabla2[ABREVIATUTAS],"No_existe",0,1)</f>
        <v>DACSNR</v>
      </c>
      <c r="C341" s="3" t="s">
        <v>90</v>
      </c>
      <c r="D341" s="3" t="s">
        <v>92</v>
      </c>
      <c r="E341" s="14" t="s">
        <v>75</v>
      </c>
      <c r="F341" s="7">
        <f>IF(Tabla1[[#This Row],[ESTADOS]]=Tabla1[[#Headers],[CUMPLE]],1,0)</f>
        <v>0</v>
      </c>
      <c r="G341" s="7">
        <f>IF(Tabla1[[#This Row],[ESTADOS]]=Tabla1[[#Headers],[CUMPLE PARCIALMENTE]],1,0)</f>
        <v>0</v>
      </c>
      <c r="H341" s="7">
        <f>IF(Tabla1[[#This Row],[ESTADOS]]=Tabla1[[#Headers],[NO CUMPLE]],1,0)</f>
        <v>1</v>
      </c>
      <c r="I341" s="7">
        <f>IF(Tabla1[[#This Row],[ESTADOS]]=Tabla1[[#Headers],[NA]],1,0)</f>
        <v>0</v>
      </c>
      <c r="J341" s="20">
        <f>_xlfn.XLOOKUP(Tabla1[[#This Row],[ESTADOS]],Tabla3[ESTADO],Tabla3[CALIFICACIÓN],"No_estado",0,1)/25</f>
        <v>0</v>
      </c>
      <c r="K341" s="20">
        <f>_xlfn.XLOOKUP(Tabla1[[#This Row],[ESTADOS]],Tabla3[ESTADO],Tabla3[CALIFICACIÓN],"No_estado",0,1)/2</f>
        <v>0</v>
      </c>
      <c r="L341" s="3"/>
    </row>
    <row r="342" spans="1:12" ht="43.5" x14ac:dyDescent="0.35">
      <c r="A342" s="3" t="s">
        <v>47</v>
      </c>
      <c r="B342" s="2" t="str">
        <f>_xlfn.XLOOKUP(Tabla1[[#This Row],[ÁREAS]],Tabla2[ÁREAS],Tabla2[ABREVIATUTAS],"No_existe",0,1)</f>
        <v>DACSNR</v>
      </c>
      <c r="C342" s="3" t="s">
        <v>11</v>
      </c>
      <c r="D342" s="3" t="s">
        <v>24</v>
      </c>
      <c r="E342" s="14" t="s">
        <v>73</v>
      </c>
      <c r="F342" s="7">
        <f>IF(Tabla1[[#This Row],[ESTADOS]]=Tabla1[[#Headers],[CUMPLE]],1,0)</f>
        <v>1</v>
      </c>
      <c r="G342" s="7">
        <f>IF(Tabla1[[#This Row],[ESTADOS]]=Tabla1[[#Headers],[CUMPLE PARCIALMENTE]],1,0)</f>
        <v>0</v>
      </c>
      <c r="H342" s="7">
        <f>IF(Tabla1[[#This Row],[ESTADOS]]=Tabla1[[#Headers],[NO CUMPLE]],1,0)</f>
        <v>0</v>
      </c>
      <c r="I342" s="7">
        <f>IF(Tabla1[[#This Row],[ESTADOS]]=Tabla1[[#Headers],[NA]],1,0)</f>
        <v>0</v>
      </c>
      <c r="J342" s="20">
        <f>_xlfn.XLOOKUP(Tabla1[[#This Row],[ESTADOS]],Tabla3[ESTADO],Tabla3[CALIFICACIÓN],"No_estado",0,1)/25</f>
        <v>0.04</v>
      </c>
      <c r="K342" s="20">
        <f>_xlfn.XLOOKUP(Tabla1[[#This Row],[ESTADOS]],Tabla3[ESTADO],Tabla3[CALIFICACIÓN],"No_estado",0,1)/2</f>
        <v>0.5</v>
      </c>
      <c r="L342" s="3"/>
    </row>
    <row r="343" spans="1:12" ht="58" x14ac:dyDescent="0.35">
      <c r="A343" s="3" t="s">
        <v>47</v>
      </c>
      <c r="B343" s="2" t="str">
        <f>_xlfn.XLOOKUP(Tabla1[[#This Row],[ÁREAS]],Tabla2[ÁREAS],Tabla2[ABREVIATUTAS],"No_existe",0,1)</f>
        <v>DACSNR</v>
      </c>
      <c r="C343" s="3" t="s">
        <v>11</v>
      </c>
      <c r="D343" s="3" t="s">
        <v>84</v>
      </c>
      <c r="E343" s="14" t="s">
        <v>75</v>
      </c>
      <c r="F343" s="7">
        <f>IF(Tabla1[[#This Row],[ESTADOS]]=Tabla1[[#Headers],[CUMPLE]],1,0)</f>
        <v>0</v>
      </c>
      <c r="G343" s="7">
        <f>IF(Tabla1[[#This Row],[ESTADOS]]=Tabla1[[#Headers],[CUMPLE PARCIALMENTE]],1,0)</f>
        <v>0</v>
      </c>
      <c r="H343" s="7">
        <f>IF(Tabla1[[#This Row],[ESTADOS]]=Tabla1[[#Headers],[NO CUMPLE]],1,0)</f>
        <v>1</v>
      </c>
      <c r="I343" s="7">
        <f>IF(Tabla1[[#This Row],[ESTADOS]]=Tabla1[[#Headers],[NA]],1,0)</f>
        <v>0</v>
      </c>
      <c r="J343" s="20">
        <f>_xlfn.XLOOKUP(Tabla1[[#This Row],[ESTADOS]],Tabla3[ESTADO],Tabla3[CALIFICACIÓN],"No_estado",0,1)/25</f>
        <v>0</v>
      </c>
      <c r="K343" s="20">
        <f>_xlfn.XLOOKUP(Tabla1[[#This Row],[ESTADOS]],Tabla3[ESTADO],Tabla3[CALIFICACIÓN],"No_estado",0,1)/2</f>
        <v>0</v>
      </c>
      <c r="L343" s="3"/>
    </row>
    <row r="344" spans="1:12" ht="43.5" x14ac:dyDescent="0.35">
      <c r="A344" s="3" t="s">
        <v>47</v>
      </c>
      <c r="B344" s="2" t="str">
        <f>_xlfn.XLOOKUP(Tabla1[[#This Row],[ÁREAS]],Tabla2[ÁREAS],Tabla2[ABREVIATUTAS],"No_existe",0,1)</f>
        <v>DACSNR</v>
      </c>
      <c r="C344" s="3" t="s">
        <v>12</v>
      </c>
      <c r="D344" s="3" t="s">
        <v>25</v>
      </c>
      <c r="E344" s="14" t="s">
        <v>74</v>
      </c>
      <c r="F344" s="7">
        <f>IF(Tabla1[[#This Row],[ESTADOS]]=Tabla1[[#Headers],[CUMPLE]],1,0)</f>
        <v>0</v>
      </c>
      <c r="G344" s="7">
        <f>IF(Tabla1[[#This Row],[ESTADOS]]=Tabla1[[#Headers],[CUMPLE PARCIALMENTE]],1,0)</f>
        <v>1</v>
      </c>
      <c r="H344" s="7">
        <f>IF(Tabla1[[#This Row],[ESTADOS]]=Tabla1[[#Headers],[NO CUMPLE]],1,0)</f>
        <v>0</v>
      </c>
      <c r="I344" s="7">
        <f>IF(Tabla1[[#This Row],[ESTADOS]]=Tabla1[[#Headers],[NA]],1,0)</f>
        <v>0</v>
      </c>
      <c r="J344" s="20">
        <f>_xlfn.XLOOKUP(Tabla1[[#This Row],[ESTADOS]],Tabla3[ESTADO],Tabla3[CALIFICACIÓN],"No_estado",0,1)/25</f>
        <v>0.02</v>
      </c>
      <c r="K344" s="20">
        <f>_xlfn.XLOOKUP(Tabla1[[#This Row],[ESTADOS]],Tabla3[ESTADO],Tabla3[CALIFICACIÓN],"No_estado",0,1)/2</f>
        <v>0.25</v>
      </c>
      <c r="L344" s="3"/>
    </row>
    <row r="345" spans="1:12" ht="43.5" x14ac:dyDescent="0.35">
      <c r="A345" s="3" t="s">
        <v>47</v>
      </c>
      <c r="B345" s="2" t="str">
        <f>_xlfn.XLOOKUP(Tabla1[[#This Row],[ÁREAS]],Tabla2[ÁREAS],Tabla2[ABREVIATUTAS],"No_existe",0,1)</f>
        <v>DACSNR</v>
      </c>
      <c r="C345" s="3" t="s">
        <v>12</v>
      </c>
      <c r="D345" s="3" t="s">
        <v>26</v>
      </c>
      <c r="E345" s="14" t="s">
        <v>73</v>
      </c>
      <c r="F345" s="7">
        <f>IF(Tabla1[[#This Row],[ESTADOS]]=Tabla1[[#Headers],[CUMPLE]],1,0)</f>
        <v>1</v>
      </c>
      <c r="G345" s="7">
        <f>IF(Tabla1[[#This Row],[ESTADOS]]=Tabla1[[#Headers],[CUMPLE PARCIALMENTE]],1,0)</f>
        <v>0</v>
      </c>
      <c r="H345" s="7">
        <f>IF(Tabla1[[#This Row],[ESTADOS]]=Tabla1[[#Headers],[NO CUMPLE]],1,0)</f>
        <v>0</v>
      </c>
      <c r="I345" s="7">
        <f>IF(Tabla1[[#This Row],[ESTADOS]]=Tabla1[[#Headers],[NA]],1,0)</f>
        <v>0</v>
      </c>
      <c r="J345" s="20">
        <f>_xlfn.XLOOKUP(Tabla1[[#This Row],[ESTADOS]],Tabla3[ESTADO],Tabla3[CALIFICACIÓN],"No_estado",0,1)/25</f>
        <v>0.04</v>
      </c>
      <c r="K345" s="20">
        <f>_xlfn.XLOOKUP(Tabla1[[#This Row],[ESTADOS]],Tabla3[ESTADO],Tabla3[CALIFICACIÓN],"No_estado",0,1)/2</f>
        <v>0.5</v>
      </c>
      <c r="L345" s="3"/>
    </row>
    <row r="346" spans="1:12" ht="43.5" x14ac:dyDescent="0.35">
      <c r="A346" s="3" t="s">
        <v>47</v>
      </c>
      <c r="B346" s="2" t="str">
        <f>_xlfn.XLOOKUP(Tabla1[[#This Row],[ÁREAS]],Tabla2[ÁREAS],Tabla2[ABREVIATUTAS],"No_existe",0,1)</f>
        <v>DACSNR</v>
      </c>
      <c r="C346" s="3" t="s">
        <v>13</v>
      </c>
      <c r="D346" s="3" t="s">
        <v>27</v>
      </c>
      <c r="E346" s="14" t="s">
        <v>73</v>
      </c>
      <c r="F346" s="7">
        <f>IF(Tabla1[[#This Row],[ESTADOS]]=Tabla1[[#Headers],[CUMPLE]],1,0)</f>
        <v>1</v>
      </c>
      <c r="G346" s="7">
        <f>IF(Tabla1[[#This Row],[ESTADOS]]=Tabla1[[#Headers],[CUMPLE PARCIALMENTE]],1,0)</f>
        <v>0</v>
      </c>
      <c r="H346" s="7">
        <f>IF(Tabla1[[#This Row],[ESTADOS]]=Tabla1[[#Headers],[NO CUMPLE]],1,0)</f>
        <v>0</v>
      </c>
      <c r="I346" s="7">
        <f>IF(Tabla1[[#This Row],[ESTADOS]]=Tabla1[[#Headers],[NA]],1,0)</f>
        <v>0</v>
      </c>
      <c r="J346" s="20">
        <f>_xlfn.XLOOKUP(Tabla1[[#This Row],[ESTADOS]],Tabla3[ESTADO],Tabla3[CALIFICACIÓN],"No_estado",0,1)/25</f>
        <v>0.04</v>
      </c>
      <c r="K346" s="20">
        <f>_xlfn.XLOOKUP(Tabla1[[#This Row],[ESTADOS]],Tabla3[ESTADO],Tabla3[CALIFICACIÓN],"No_estado",0,1)/4</f>
        <v>0.25</v>
      </c>
      <c r="L346" s="3"/>
    </row>
    <row r="347" spans="1:12" ht="43.5" x14ac:dyDescent="0.35">
      <c r="A347" s="3" t="s">
        <v>47</v>
      </c>
      <c r="B347" s="2" t="str">
        <f>_xlfn.XLOOKUP(Tabla1[[#This Row],[ÁREAS]],Tabla2[ÁREAS],Tabla2[ABREVIATUTAS],"No_existe",0,1)</f>
        <v>DACSNR</v>
      </c>
      <c r="C347" s="3" t="s">
        <v>13</v>
      </c>
      <c r="D347" s="3" t="s">
        <v>28</v>
      </c>
      <c r="E347" s="14" t="s">
        <v>75</v>
      </c>
      <c r="F347" s="7">
        <f>IF(Tabla1[[#This Row],[ESTADOS]]=Tabla1[[#Headers],[CUMPLE]],1,0)</f>
        <v>0</v>
      </c>
      <c r="G347" s="7">
        <f>IF(Tabla1[[#This Row],[ESTADOS]]=Tabla1[[#Headers],[CUMPLE PARCIALMENTE]],1,0)</f>
        <v>0</v>
      </c>
      <c r="H347" s="7">
        <f>IF(Tabla1[[#This Row],[ESTADOS]]=Tabla1[[#Headers],[NO CUMPLE]],1,0)</f>
        <v>1</v>
      </c>
      <c r="I347" s="7">
        <f>IF(Tabla1[[#This Row],[ESTADOS]]=Tabla1[[#Headers],[NA]],1,0)</f>
        <v>0</v>
      </c>
      <c r="J347" s="20">
        <f>_xlfn.XLOOKUP(Tabla1[[#This Row],[ESTADOS]],Tabla3[ESTADO],Tabla3[CALIFICACIÓN],"No_estado",0,1)/25</f>
        <v>0</v>
      </c>
      <c r="K347" s="20">
        <f>_xlfn.XLOOKUP(Tabla1[[#This Row],[ESTADOS]],Tabla3[ESTADO],Tabla3[CALIFICACIÓN],"No_estado",0,1)/4</f>
        <v>0</v>
      </c>
      <c r="L347" s="3"/>
    </row>
    <row r="348" spans="1:12" ht="43.5" x14ac:dyDescent="0.35">
      <c r="A348" s="3" t="s">
        <v>47</v>
      </c>
      <c r="B348" s="2" t="str">
        <f>_xlfn.XLOOKUP(Tabla1[[#This Row],[ÁREAS]],Tabla2[ÁREAS],Tabla2[ABREVIATUTAS],"No_existe",0,1)</f>
        <v>DACSNR</v>
      </c>
      <c r="C348" s="3" t="s">
        <v>13</v>
      </c>
      <c r="D348" s="3" t="s">
        <v>14</v>
      </c>
      <c r="E348" s="14" t="s">
        <v>74</v>
      </c>
      <c r="F348" s="7">
        <f>IF(Tabla1[[#This Row],[ESTADOS]]=Tabla1[[#Headers],[CUMPLE]],1,0)</f>
        <v>0</v>
      </c>
      <c r="G348" s="7">
        <f>IF(Tabla1[[#This Row],[ESTADOS]]=Tabla1[[#Headers],[CUMPLE PARCIALMENTE]],1,0)</f>
        <v>1</v>
      </c>
      <c r="H348" s="7">
        <f>IF(Tabla1[[#This Row],[ESTADOS]]=Tabla1[[#Headers],[NO CUMPLE]],1,0)</f>
        <v>0</v>
      </c>
      <c r="I348" s="7">
        <f>IF(Tabla1[[#This Row],[ESTADOS]]=Tabla1[[#Headers],[NA]],1,0)</f>
        <v>0</v>
      </c>
      <c r="J348" s="20">
        <f>_xlfn.XLOOKUP(Tabla1[[#This Row],[ESTADOS]],Tabla3[ESTADO],Tabla3[CALIFICACIÓN],"No_estado",0,1)/25</f>
        <v>0.02</v>
      </c>
      <c r="K348" s="20">
        <f>_xlfn.XLOOKUP(Tabla1[[#This Row],[ESTADOS]],Tabla3[ESTADO],Tabla3[CALIFICACIÓN],"No_estado",0,1)/4</f>
        <v>0.125</v>
      </c>
      <c r="L348" s="3"/>
    </row>
    <row r="349" spans="1:12" ht="43.5" x14ac:dyDescent="0.35">
      <c r="A349" s="3" t="s">
        <v>47</v>
      </c>
      <c r="B349" s="2" t="str">
        <f>_xlfn.XLOOKUP(Tabla1[[#This Row],[ÁREAS]],Tabla2[ÁREAS],Tabla2[ABREVIATUTAS],"No_existe",0,1)</f>
        <v>DACSNR</v>
      </c>
      <c r="C349" s="3" t="s">
        <v>13</v>
      </c>
      <c r="D349" s="3" t="s">
        <v>29</v>
      </c>
      <c r="E349" s="14" t="s">
        <v>73</v>
      </c>
      <c r="F349" s="7">
        <f>IF(Tabla1[[#This Row],[ESTADOS]]=Tabla1[[#Headers],[CUMPLE]],1,0)</f>
        <v>1</v>
      </c>
      <c r="G349" s="7">
        <f>IF(Tabla1[[#This Row],[ESTADOS]]=Tabla1[[#Headers],[CUMPLE PARCIALMENTE]],1,0)</f>
        <v>0</v>
      </c>
      <c r="H349" s="7">
        <f>IF(Tabla1[[#This Row],[ESTADOS]]=Tabla1[[#Headers],[NO CUMPLE]],1,0)</f>
        <v>0</v>
      </c>
      <c r="I349" s="7">
        <f>IF(Tabla1[[#This Row],[ESTADOS]]=Tabla1[[#Headers],[NA]],1,0)</f>
        <v>0</v>
      </c>
      <c r="J349" s="20">
        <f>_xlfn.XLOOKUP(Tabla1[[#This Row],[ESTADOS]],Tabla3[ESTADO],Tabla3[CALIFICACIÓN],"No_estado",0,1)/25</f>
        <v>0.04</v>
      </c>
      <c r="K349" s="20">
        <f>_xlfn.XLOOKUP(Tabla1[[#This Row],[ESTADOS]],Tabla3[ESTADO],Tabla3[CALIFICACIÓN],"No_estado",0,1)/4</f>
        <v>0.25</v>
      </c>
      <c r="L349" s="3"/>
    </row>
    <row r="350" spans="1:12" ht="43.5" x14ac:dyDescent="0.35">
      <c r="A350" s="3" t="s">
        <v>47</v>
      </c>
      <c r="B350" s="2" t="str">
        <f>_xlfn.XLOOKUP(Tabla1[[#This Row],[ÁREAS]],Tabla2[ÁREAS],Tabla2[ABREVIATUTAS],"No_existe",0,1)</f>
        <v>DACSNR</v>
      </c>
      <c r="C350" s="3" t="s">
        <v>15</v>
      </c>
      <c r="D350" s="3" t="s">
        <v>30</v>
      </c>
      <c r="E350" s="14" t="s">
        <v>73</v>
      </c>
      <c r="F350" s="7">
        <f>IF(Tabla1[[#This Row],[ESTADOS]]=Tabla1[[#Headers],[CUMPLE]],1,0)</f>
        <v>1</v>
      </c>
      <c r="G350" s="7">
        <f>IF(Tabla1[[#This Row],[ESTADOS]]=Tabla1[[#Headers],[CUMPLE PARCIALMENTE]],1,0)</f>
        <v>0</v>
      </c>
      <c r="H350" s="7">
        <f>IF(Tabla1[[#This Row],[ESTADOS]]=Tabla1[[#Headers],[NO CUMPLE]],1,0)</f>
        <v>0</v>
      </c>
      <c r="I350" s="7">
        <f>IF(Tabla1[[#This Row],[ESTADOS]]=Tabla1[[#Headers],[NA]],1,0)</f>
        <v>0</v>
      </c>
      <c r="J350" s="20">
        <f>_xlfn.XLOOKUP(Tabla1[[#This Row],[ESTADOS]],Tabla3[ESTADO],Tabla3[CALIFICACIÓN],"No_estado",0,1)/25</f>
        <v>0.04</v>
      </c>
      <c r="K350" s="20">
        <f>_xlfn.XLOOKUP(Tabla1[[#This Row],[ESTADOS]],Tabla3[ESTADO],Tabla3[CALIFICACIÓN],"No_estado",0,1)/2</f>
        <v>0.5</v>
      </c>
      <c r="L350" s="3"/>
    </row>
    <row r="351" spans="1:12" ht="43.5" x14ac:dyDescent="0.35">
      <c r="A351" s="3" t="s">
        <v>47</v>
      </c>
      <c r="B351" s="2" t="str">
        <f>_xlfn.XLOOKUP(Tabla1[[#This Row],[ÁREAS]],Tabla2[ÁREAS],Tabla2[ABREVIATUTAS],"No_existe",0,1)</f>
        <v>DACSNR</v>
      </c>
      <c r="C351" s="3" t="s">
        <v>15</v>
      </c>
      <c r="D351" s="3" t="s">
        <v>31</v>
      </c>
      <c r="E351" s="14" t="s">
        <v>75</v>
      </c>
      <c r="F351" s="7">
        <f>IF(Tabla1[[#This Row],[ESTADOS]]=Tabla1[[#Headers],[CUMPLE]],1,0)</f>
        <v>0</v>
      </c>
      <c r="G351" s="7">
        <f>IF(Tabla1[[#This Row],[ESTADOS]]=Tabla1[[#Headers],[CUMPLE PARCIALMENTE]],1,0)</f>
        <v>0</v>
      </c>
      <c r="H351" s="7">
        <f>IF(Tabla1[[#This Row],[ESTADOS]]=Tabla1[[#Headers],[NO CUMPLE]],1,0)</f>
        <v>1</v>
      </c>
      <c r="I351" s="7">
        <f>IF(Tabla1[[#This Row],[ESTADOS]]=Tabla1[[#Headers],[NA]],1,0)</f>
        <v>0</v>
      </c>
      <c r="J351" s="20">
        <f>_xlfn.XLOOKUP(Tabla1[[#This Row],[ESTADOS]],Tabla3[ESTADO],Tabla3[CALIFICACIÓN],"No_estado",0,1)/25</f>
        <v>0</v>
      </c>
      <c r="K351" s="20">
        <f>_xlfn.XLOOKUP(Tabla1[[#This Row],[ESTADOS]],Tabla3[ESTADO],Tabla3[CALIFICACIÓN],"No_estado",0,1)/3</f>
        <v>0</v>
      </c>
      <c r="L351" s="3"/>
    </row>
    <row r="352" spans="1:12" ht="29" x14ac:dyDescent="0.35">
      <c r="A352" s="3" t="s">
        <v>48</v>
      </c>
      <c r="B352" s="2" t="str">
        <f>_xlfn.XLOOKUP(Tabla1[[#This Row],[ÁREAS]],Tabla2[ÁREAS],Tabla2[ABREVIATUTAS],"No_existe",0,1)</f>
        <v>SGAA</v>
      </c>
      <c r="C352" s="3" t="s">
        <v>6</v>
      </c>
      <c r="D352" s="3" t="s">
        <v>16</v>
      </c>
      <c r="E352" s="14" t="s">
        <v>74</v>
      </c>
      <c r="F352" s="7">
        <f>IF(Tabla1[[#This Row],[ESTADOS]]=Tabla1[[#Headers],[CUMPLE]],1,0)</f>
        <v>0</v>
      </c>
      <c r="G352" s="7">
        <f>IF(Tabla1[[#This Row],[ESTADOS]]=Tabla1[[#Headers],[CUMPLE PARCIALMENTE]],1,0)</f>
        <v>1</v>
      </c>
      <c r="H352" s="7">
        <f>IF(Tabla1[[#This Row],[ESTADOS]]=Tabla1[[#Headers],[NO CUMPLE]],1,0)</f>
        <v>0</v>
      </c>
      <c r="I352" s="7">
        <f>IF(Tabla1[[#This Row],[ESTADOS]]=Tabla1[[#Headers],[NA]],1,0)</f>
        <v>0</v>
      </c>
      <c r="J352" s="20">
        <f>_xlfn.XLOOKUP(Tabla1[[#This Row],[ESTADOS]],Tabla3[ESTADO],Tabla3[CALIFICACIÓN],"No_estado",0,1)/25</f>
        <v>0.02</v>
      </c>
      <c r="K352" s="20">
        <f>_xlfn.XLOOKUP(Tabla1[[#This Row],[ESTADOS]],Tabla3[ESTADO],Tabla3[CALIFICACIÓN],"No_estado",0,1)/3</f>
        <v>0.16666666666666666</v>
      </c>
      <c r="L352" s="3"/>
    </row>
    <row r="353" spans="1:12" ht="58" x14ac:dyDescent="0.35">
      <c r="A353" s="3" t="s">
        <v>48</v>
      </c>
      <c r="B353" s="2" t="str">
        <f>_xlfn.XLOOKUP(Tabla1[[#This Row],[ÁREAS]],Tabla2[ÁREAS],Tabla2[ABREVIATUTAS],"No_existe",0,1)</f>
        <v>SGAA</v>
      </c>
      <c r="C353" s="3" t="s">
        <v>6</v>
      </c>
      <c r="D353" s="3" t="s">
        <v>17</v>
      </c>
      <c r="E353" s="14" t="s">
        <v>75</v>
      </c>
      <c r="F353" s="7">
        <f>IF(Tabla1[[#This Row],[ESTADOS]]=Tabla1[[#Headers],[CUMPLE]],1,0)</f>
        <v>0</v>
      </c>
      <c r="G353" s="7">
        <f>IF(Tabla1[[#This Row],[ESTADOS]]=Tabla1[[#Headers],[CUMPLE PARCIALMENTE]],1,0)</f>
        <v>0</v>
      </c>
      <c r="H353" s="7">
        <f>IF(Tabla1[[#This Row],[ESTADOS]]=Tabla1[[#Headers],[NO CUMPLE]],1,0)</f>
        <v>1</v>
      </c>
      <c r="I353" s="7">
        <f>IF(Tabla1[[#This Row],[ESTADOS]]=Tabla1[[#Headers],[NA]],1,0)</f>
        <v>0</v>
      </c>
      <c r="J353" s="20">
        <f>_xlfn.XLOOKUP(Tabla1[[#This Row],[ESTADOS]],Tabla3[ESTADO],Tabla3[CALIFICACIÓN],"No_estado",0,1)/25</f>
        <v>0</v>
      </c>
      <c r="K353" s="20">
        <f>_xlfn.XLOOKUP(Tabla1[[#This Row],[ESTADOS]],Tabla3[ESTADO],Tabla3[CALIFICACIÓN],"No_estado",0,1)/3</f>
        <v>0</v>
      </c>
      <c r="L353" s="3"/>
    </row>
    <row r="354" spans="1:12" ht="43.5" x14ac:dyDescent="0.35">
      <c r="A354" s="3" t="s">
        <v>48</v>
      </c>
      <c r="B354" s="2" t="str">
        <f>_xlfn.XLOOKUP(Tabla1[[#This Row],[ÁREAS]],Tabla2[ÁREAS],Tabla2[ABREVIATUTAS],"No_existe",0,1)</f>
        <v>SGAA</v>
      </c>
      <c r="C354" s="3" t="s">
        <v>6</v>
      </c>
      <c r="D354" s="3" t="s">
        <v>18</v>
      </c>
      <c r="E354" s="14" t="s">
        <v>75</v>
      </c>
      <c r="F354" s="7">
        <f>IF(Tabla1[[#This Row],[ESTADOS]]=Tabla1[[#Headers],[CUMPLE]],1,0)</f>
        <v>0</v>
      </c>
      <c r="G354" s="7">
        <f>IF(Tabla1[[#This Row],[ESTADOS]]=Tabla1[[#Headers],[CUMPLE PARCIALMENTE]],1,0)</f>
        <v>0</v>
      </c>
      <c r="H354" s="7">
        <f>IF(Tabla1[[#This Row],[ESTADOS]]=Tabla1[[#Headers],[NO CUMPLE]],1,0)</f>
        <v>1</v>
      </c>
      <c r="I354" s="7">
        <f>IF(Tabla1[[#This Row],[ESTADOS]]=Tabla1[[#Headers],[NA]],1,0)</f>
        <v>0</v>
      </c>
      <c r="J354" s="20">
        <f>_xlfn.XLOOKUP(Tabla1[[#This Row],[ESTADOS]],Tabla3[ESTADO],Tabla3[CALIFICACIÓN],"No_estado",0,1)/25</f>
        <v>0</v>
      </c>
      <c r="K354" s="20">
        <f>_xlfn.XLOOKUP(Tabla1[[#This Row],[ESTADOS]],Tabla3[ESTADO],Tabla3[CALIFICACIÓN],"No_estado",0,1)/3</f>
        <v>0</v>
      </c>
      <c r="L354" s="3"/>
    </row>
    <row r="355" spans="1:12" ht="43.5" x14ac:dyDescent="0.35">
      <c r="A355" s="3" t="s">
        <v>48</v>
      </c>
      <c r="B355" s="2" t="str">
        <f>_xlfn.XLOOKUP(Tabla1[[#This Row],[ÁREAS]],Tabla2[ÁREAS],Tabla2[ABREVIATUTAS],"No_existe",0,1)</f>
        <v>SGAA</v>
      </c>
      <c r="C355" s="3" t="s">
        <v>7</v>
      </c>
      <c r="D355" s="3" t="s">
        <v>19</v>
      </c>
      <c r="E355" s="14" t="s">
        <v>75</v>
      </c>
      <c r="F355" s="7">
        <f>IF(Tabla1[[#This Row],[ESTADOS]]=Tabla1[[#Headers],[CUMPLE]],1,0)</f>
        <v>0</v>
      </c>
      <c r="G355" s="7">
        <f>IF(Tabla1[[#This Row],[ESTADOS]]=Tabla1[[#Headers],[CUMPLE PARCIALMENTE]],1,0)</f>
        <v>0</v>
      </c>
      <c r="H355" s="7">
        <f>IF(Tabla1[[#This Row],[ESTADOS]]=Tabla1[[#Headers],[NO CUMPLE]],1,0)</f>
        <v>1</v>
      </c>
      <c r="I355" s="7">
        <f>IF(Tabla1[[#This Row],[ESTADOS]]=Tabla1[[#Headers],[NA]],1,0)</f>
        <v>0</v>
      </c>
      <c r="J355" s="20">
        <f>_xlfn.XLOOKUP(Tabla1[[#This Row],[ESTADOS]],Tabla3[ESTADO],Tabla3[CALIFICACIÓN],"No_estado",0,1)/25</f>
        <v>0</v>
      </c>
      <c r="K355" s="20">
        <f>_xlfn.XLOOKUP(Tabla1[[#This Row],[ESTADOS]],Tabla3[ESTADO],Tabla3[CALIFICACIÓN],"No_estado",0,1)/5</f>
        <v>0</v>
      </c>
      <c r="L355" s="3"/>
    </row>
    <row r="356" spans="1:12" ht="29" x14ac:dyDescent="0.35">
      <c r="A356" s="3" t="s">
        <v>48</v>
      </c>
      <c r="B356" s="2" t="str">
        <f>_xlfn.XLOOKUP(Tabla1[[#This Row],[ÁREAS]],Tabla2[ÁREAS],Tabla2[ABREVIATUTAS],"No_existe",0,1)</f>
        <v>SGAA</v>
      </c>
      <c r="C356" s="3" t="s">
        <v>7</v>
      </c>
      <c r="D356" s="3" t="s">
        <v>20</v>
      </c>
      <c r="E356" s="14" t="s">
        <v>74</v>
      </c>
      <c r="F356" s="7">
        <f>IF(Tabla1[[#This Row],[ESTADOS]]=Tabla1[[#Headers],[CUMPLE]],1,0)</f>
        <v>0</v>
      </c>
      <c r="G356" s="7">
        <f>IF(Tabla1[[#This Row],[ESTADOS]]=Tabla1[[#Headers],[CUMPLE PARCIALMENTE]],1,0)</f>
        <v>1</v>
      </c>
      <c r="H356" s="7">
        <f>IF(Tabla1[[#This Row],[ESTADOS]]=Tabla1[[#Headers],[NO CUMPLE]],1,0)</f>
        <v>0</v>
      </c>
      <c r="I356" s="7">
        <f>IF(Tabla1[[#This Row],[ESTADOS]]=Tabla1[[#Headers],[NA]],1,0)</f>
        <v>0</v>
      </c>
      <c r="J356" s="20">
        <f>_xlfn.XLOOKUP(Tabla1[[#This Row],[ESTADOS]],Tabla3[ESTADO],Tabla3[CALIFICACIÓN],"No_estado",0,1)/25</f>
        <v>0.02</v>
      </c>
      <c r="K356" s="20">
        <f>_xlfn.XLOOKUP(Tabla1[[#This Row],[ESTADOS]],Tabla3[ESTADO],Tabla3[CALIFICACIÓN],"No_estado",0,1)/5</f>
        <v>0.1</v>
      </c>
      <c r="L356" s="3"/>
    </row>
    <row r="357" spans="1:12" ht="29" x14ac:dyDescent="0.35">
      <c r="A357" s="3" t="s">
        <v>48</v>
      </c>
      <c r="B357" s="2" t="str">
        <f>_xlfn.XLOOKUP(Tabla1[[#This Row],[ÁREAS]],Tabla2[ÁREAS],Tabla2[ABREVIATUTAS],"No_existe",0,1)</f>
        <v>SGAA</v>
      </c>
      <c r="C357" s="3" t="s">
        <v>7</v>
      </c>
      <c r="D357" s="3" t="s">
        <v>9</v>
      </c>
      <c r="E357" s="14" t="s">
        <v>73</v>
      </c>
      <c r="F357" s="7">
        <f>IF(Tabla1[[#This Row],[ESTADOS]]=Tabla1[[#Headers],[CUMPLE]],1,0)</f>
        <v>1</v>
      </c>
      <c r="G357" s="7">
        <f>IF(Tabla1[[#This Row],[ESTADOS]]=Tabla1[[#Headers],[CUMPLE PARCIALMENTE]],1,0)</f>
        <v>0</v>
      </c>
      <c r="H357" s="7">
        <f>IF(Tabla1[[#This Row],[ESTADOS]]=Tabla1[[#Headers],[NO CUMPLE]],1,0)</f>
        <v>0</v>
      </c>
      <c r="I357" s="7">
        <f>IF(Tabla1[[#This Row],[ESTADOS]]=Tabla1[[#Headers],[NA]],1,0)</f>
        <v>0</v>
      </c>
      <c r="J357" s="20">
        <f>_xlfn.XLOOKUP(Tabla1[[#This Row],[ESTADOS]],Tabla3[ESTADO],Tabla3[CALIFICACIÓN],"No_estado",0,1)/25</f>
        <v>0.04</v>
      </c>
      <c r="K357" s="20">
        <f>_xlfn.XLOOKUP(Tabla1[[#This Row],[ESTADOS]],Tabla3[ESTADO],Tabla3[CALIFICACIÓN],"No_estado",0,1)/5</f>
        <v>0.2</v>
      </c>
      <c r="L357" s="3"/>
    </row>
    <row r="358" spans="1:12" ht="29" x14ac:dyDescent="0.35">
      <c r="A358" s="3" t="s">
        <v>48</v>
      </c>
      <c r="B358" s="2" t="str">
        <f>_xlfn.XLOOKUP(Tabla1[[#This Row],[ÁREAS]],Tabla2[ÁREAS],Tabla2[ABREVIATUTAS],"No_existe",0,1)</f>
        <v>SGAA</v>
      </c>
      <c r="C358" s="3" t="s">
        <v>7</v>
      </c>
      <c r="D358" s="3" t="s">
        <v>8</v>
      </c>
      <c r="E358" s="14" t="s">
        <v>73</v>
      </c>
      <c r="F358" s="7">
        <f>IF(Tabla1[[#This Row],[ESTADOS]]=Tabla1[[#Headers],[CUMPLE]],1,0)</f>
        <v>1</v>
      </c>
      <c r="G358" s="7">
        <f>IF(Tabla1[[#This Row],[ESTADOS]]=Tabla1[[#Headers],[CUMPLE PARCIALMENTE]],1,0)</f>
        <v>0</v>
      </c>
      <c r="H358" s="7">
        <f>IF(Tabla1[[#This Row],[ESTADOS]]=Tabla1[[#Headers],[NO CUMPLE]],1,0)</f>
        <v>0</v>
      </c>
      <c r="I358" s="7">
        <f>IF(Tabla1[[#This Row],[ESTADOS]]=Tabla1[[#Headers],[NA]],1,0)</f>
        <v>0</v>
      </c>
      <c r="J358" s="20">
        <f>_xlfn.XLOOKUP(Tabla1[[#This Row],[ESTADOS]],Tabla3[ESTADO],Tabla3[CALIFICACIÓN],"No_estado",0,1)/25</f>
        <v>0.04</v>
      </c>
      <c r="K358" s="20">
        <f>_xlfn.XLOOKUP(Tabla1[[#This Row],[ESTADOS]],Tabla3[ESTADO],Tabla3[CALIFICACIÓN],"No_estado",0,1)/5</f>
        <v>0.2</v>
      </c>
      <c r="L358" s="3"/>
    </row>
    <row r="359" spans="1:12" ht="29" x14ac:dyDescent="0.35">
      <c r="A359" s="3" t="s">
        <v>48</v>
      </c>
      <c r="B359" s="2" t="str">
        <f>_xlfn.XLOOKUP(Tabla1[[#This Row],[ÁREAS]],Tabla2[ÁREAS],Tabla2[ABREVIATUTAS],"No_existe",0,1)</f>
        <v>SGAA</v>
      </c>
      <c r="C359" s="3" t="s">
        <v>7</v>
      </c>
      <c r="D359" s="3" t="s">
        <v>21</v>
      </c>
      <c r="E359" s="14" t="s">
        <v>75</v>
      </c>
      <c r="F359" s="7">
        <f>IF(Tabla1[[#This Row],[ESTADOS]]=Tabla1[[#Headers],[CUMPLE]],1,0)</f>
        <v>0</v>
      </c>
      <c r="G359" s="7">
        <f>IF(Tabla1[[#This Row],[ESTADOS]]=Tabla1[[#Headers],[CUMPLE PARCIALMENTE]],1,0)</f>
        <v>0</v>
      </c>
      <c r="H359" s="7">
        <f>IF(Tabla1[[#This Row],[ESTADOS]]=Tabla1[[#Headers],[NO CUMPLE]],1,0)</f>
        <v>1</v>
      </c>
      <c r="I359" s="7">
        <f>IF(Tabla1[[#This Row],[ESTADOS]]=Tabla1[[#Headers],[NA]],1,0)</f>
        <v>0</v>
      </c>
      <c r="J359" s="20">
        <f>_xlfn.XLOOKUP(Tabla1[[#This Row],[ESTADOS]],Tabla3[ESTADO],Tabla3[CALIFICACIÓN],"No_estado",0,1)/25</f>
        <v>0</v>
      </c>
      <c r="K359" s="20">
        <f>_xlfn.XLOOKUP(Tabla1[[#This Row],[ESTADOS]],Tabla3[ESTADO],Tabla3[CALIFICACIÓN],"No_estado",0,1)/5</f>
        <v>0</v>
      </c>
      <c r="L359" s="3"/>
    </row>
    <row r="360" spans="1:12" ht="29" x14ac:dyDescent="0.35">
      <c r="A360" s="3" t="s">
        <v>48</v>
      </c>
      <c r="B360" s="2" t="str">
        <f>_xlfn.XLOOKUP(Tabla1[[#This Row],[ÁREAS]],Tabla2[ÁREAS],Tabla2[ABREVIATUTAS],"No_existe",0,1)</f>
        <v>SGAA</v>
      </c>
      <c r="C360" s="3" t="s">
        <v>10</v>
      </c>
      <c r="D360" s="3" t="s">
        <v>22</v>
      </c>
      <c r="E360" s="14" t="s">
        <v>74</v>
      </c>
      <c r="F360" s="7">
        <f>IF(Tabla1[[#This Row],[ESTADOS]]=Tabla1[[#Headers],[CUMPLE]],1,0)</f>
        <v>0</v>
      </c>
      <c r="G360" s="7">
        <f>IF(Tabla1[[#This Row],[ESTADOS]]=Tabla1[[#Headers],[CUMPLE PARCIALMENTE]],1,0)</f>
        <v>1</v>
      </c>
      <c r="H360" s="7">
        <f>IF(Tabla1[[#This Row],[ESTADOS]]=Tabla1[[#Headers],[NO CUMPLE]],1,0)</f>
        <v>0</v>
      </c>
      <c r="I360" s="7">
        <f>IF(Tabla1[[#This Row],[ESTADOS]]=Tabla1[[#Headers],[NA]],1,0)</f>
        <v>0</v>
      </c>
      <c r="J360" s="20">
        <f>_xlfn.XLOOKUP(Tabla1[[#This Row],[ESTADOS]],Tabla3[ESTADO],Tabla3[CALIFICACIÓN],"No_estado",0,1)/25</f>
        <v>0.02</v>
      </c>
      <c r="K360" s="20">
        <f>_xlfn.XLOOKUP(Tabla1[[#This Row],[ESTADOS]],Tabla3[ESTADO],Tabla3[CALIFICACIÓN],"No_estado",0,1)/2</f>
        <v>0.25</v>
      </c>
      <c r="L360" s="3"/>
    </row>
    <row r="361" spans="1:12" ht="29" x14ac:dyDescent="0.35">
      <c r="A361" s="3" t="s">
        <v>48</v>
      </c>
      <c r="B361" s="2" t="str">
        <f>_xlfn.XLOOKUP(Tabla1[[#This Row],[ÁREAS]],Tabla2[ÁREAS],Tabla2[ABREVIATUTAS],"No_existe",0,1)</f>
        <v>SGAA</v>
      </c>
      <c r="C361" s="3" t="s">
        <v>10</v>
      </c>
      <c r="D361" s="3" t="s">
        <v>23</v>
      </c>
      <c r="E361" s="14" t="s">
        <v>73</v>
      </c>
      <c r="F361" s="7">
        <f>IF(Tabla1[[#This Row],[ESTADOS]]=Tabla1[[#Headers],[CUMPLE]],1,0)</f>
        <v>1</v>
      </c>
      <c r="G361" s="7">
        <f>IF(Tabla1[[#This Row],[ESTADOS]]=Tabla1[[#Headers],[CUMPLE PARCIALMENTE]],1,0)</f>
        <v>0</v>
      </c>
      <c r="H361" s="7">
        <f>IF(Tabla1[[#This Row],[ESTADOS]]=Tabla1[[#Headers],[NO CUMPLE]],1,0)</f>
        <v>0</v>
      </c>
      <c r="I361" s="7">
        <f>IF(Tabla1[[#This Row],[ESTADOS]]=Tabla1[[#Headers],[NA]],1,0)</f>
        <v>0</v>
      </c>
      <c r="J361" s="20">
        <f>_xlfn.XLOOKUP(Tabla1[[#This Row],[ESTADOS]],Tabla3[ESTADO],Tabla3[CALIFICACIÓN],"No_estado",0,1)/25</f>
        <v>0.04</v>
      </c>
      <c r="K361" s="20">
        <f>_xlfn.XLOOKUP(Tabla1[[#This Row],[ESTADOS]],Tabla3[ESTADO],Tabla3[CALIFICACIÓN],"No_estado",0,1)/2</f>
        <v>0.5</v>
      </c>
      <c r="L361" s="3"/>
    </row>
    <row r="362" spans="1:12" ht="29" x14ac:dyDescent="0.35">
      <c r="A362" s="3" t="s">
        <v>48</v>
      </c>
      <c r="B362" s="2" t="str">
        <f>_xlfn.XLOOKUP(Tabla1[[#This Row],[ÁREAS]],Tabla2[ÁREAS],Tabla2[ABREVIATUTAS],"No_existe",0,1)</f>
        <v>SGAA</v>
      </c>
      <c r="C362" s="3" t="s">
        <v>85</v>
      </c>
      <c r="D362" s="3" t="s">
        <v>86</v>
      </c>
      <c r="E362" s="14" t="s">
        <v>73</v>
      </c>
      <c r="F362" s="7">
        <f>IF(Tabla1[[#This Row],[ESTADOS]]=Tabla1[[#Headers],[CUMPLE]],1,0)</f>
        <v>1</v>
      </c>
      <c r="G362" s="7">
        <f>IF(Tabla1[[#This Row],[ESTADOS]]=Tabla1[[#Headers],[CUMPLE PARCIALMENTE]],1,0)</f>
        <v>0</v>
      </c>
      <c r="H362" s="7">
        <f>IF(Tabla1[[#This Row],[ESTADOS]]=Tabla1[[#Headers],[NO CUMPLE]],1,0)</f>
        <v>0</v>
      </c>
      <c r="I362" s="7">
        <f>IF(Tabla1[[#This Row],[ESTADOS]]=Tabla1[[#Headers],[NA]],1,0)</f>
        <v>0</v>
      </c>
      <c r="J362" s="20">
        <f>_xlfn.XLOOKUP(Tabla1[[#This Row],[ESTADOS]],Tabla3[ESTADO],Tabla3[CALIFICACIÓN],"No_estado",0,1)/25</f>
        <v>0.04</v>
      </c>
      <c r="K362" s="20">
        <f>_xlfn.XLOOKUP(Tabla1[[#This Row],[ESTADOS]],Tabla3[ESTADO],Tabla3[CALIFICACIÓN],"No_estado",0,1)/3</f>
        <v>0.33333333333333331</v>
      </c>
      <c r="L362" s="3"/>
    </row>
    <row r="363" spans="1:12" ht="43.5" x14ac:dyDescent="0.35">
      <c r="A363" s="3" t="s">
        <v>48</v>
      </c>
      <c r="B363" s="2" t="str">
        <f>_xlfn.XLOOKUP(Tabla1[[#This Row],[ÁREAS]],Tabla2[ÁREAS],Tabla2[ABREVIATUTAS],"No_existe",0,1)</f>
        <v>SGAA</v>
      </c>
      <c r="C363" s="3" t="s">
        <v>85</v>
      </c>
      <c r="D363" s="3" t="s">
        <v>87</v>
      </c>
      <c r="E363" s="14" t="s">
        <v>75</v>
      </c>
      <c r="F363" s="7">
        <f>IF(Tabla1[[#This Row],[ESTADOS]]=Tabla1[[#Headers],[CUMPLE]],1,0)</f>
        <v>0</v>
      </c>
      <c r="G363" s="7">
        <f>IF(Tabla1[[#This Row],[ESTADOS]]=Tabla1[[#Headers],[CUMPLE PARCIALMENTE]],1,0)</f>
        <v>0</v>
      </c>
      <c r="H363" s="7">
        <f>IF(Tabla1[[#This Row],[ESTADOS]]=Tabla1[[#Headers],[NO CUMPLE]],1,0)</f>
        <v>1</v>
      </c>
      <c r="I363" s="7">
        <f>IF(Tabla1[[#This Row],[ESTADOS]]=Tabla1[[#Headers],[NA]],1,0)</f>
        <v>0</v>
      </c>
      <c r="J363" s="20">
        <f>_xlfn.XLOOKUP(Tabla1[[#This Row],[ESTADOS]],Tabla3[ESTADO],Tabla3[CALIFICACIÓN],"No_estado",0,1)/25</f>
        <v>0</v>
      </c>
      <c r="K363" s="20">
        <f>_xlfn.XLOOKUP(Tabla1[[#This Row],[ESTADOS]],Tabla3[ESTADO],Tabla3[CALIFICACIÓN],"No_estado",0,1)/3</f>
        <v>0</v>
      </c>
      <c r="L363" s="3"/>
    </row>
    <row r="364" spans="1:12" ht="29" x14ac:dyDescent="0.35">
      <c r="A364" s="3" t="s">
        <v>48</v>
      </c>
      <c r="B364" s="2" t="str">
        <f>_xlfn.XLOOKUP(Tabla1[[#This Row],[ÁREAS]],Tabla2[ÁREAS],Tabla2[ABREVIATUTAS],"No_existe",0,1)</f>
        <v>SGAA</v>
      </c>
      <c r="C364" s="3" t="s">
        <v>85</v>
      </c>
      <c r="D364" s="3" t="s">
        <v>88</v>
      </c>
      <c r="E364" s="14" t="s">
        <v>74</v>
      </c>
      <c r="F364" s="7">
        <f>IF(Tabla1[[#This Row],[ESTADOS]]=Tabla1[[#Headers],[CUMPLE]],1,0)</f>
        <v>0</v>
      </c>
      <c r="G364" s="7">
        <f>IF(Tabla1[[#This Row],[ESTADOS]]=Tabla1[[#Headers],[CUMPLE PARCIALMENTE]],1,0)</f>
        <v>1</v>
      </c>
      <c r="H364" s="7">
        <f>IF(Tabla1[[#This Row],[ESTADOS]]=Tabla1[[#Headers],[NO CUMPLE]],1,0)</f>
        <v>0</v>
      </c>
      <c r="I364" s="7">
        <f>IF(Tabla1[[#This Row],[ESTADOS]]=Tabla1[[#Headers],[NA]],1,0)</f>
        <v>0</v>
      </c>
      <c r="J364" s="20">
        <f>_xlfn.XLOOKUP(Tabla1[[#This Row],[ESTADOS]],Tabla3[ESTADO],Tabla3[CALIFICACIÓN],"No_estado",0,1)/25</f>
        <v>0.02</v>
      </c>
      <c r="K364" s="20">
        <f>_xlfn.XLOOKUP(Tabla1[[#This Row],[ESTADOS]],Tabla3[ESTADO],Tabla3[CALIFICACIÓN],"No_estado",0,1)/3</f>
        <v>0.16666666666666666</v>
      </c>
      <c r="L364" s="3"/>
    </row>
    <row r="365" spans="1:12" ht="29" x14ac:dyDescent="0.35">
      <c r="A365" s="3" t="s">
        <v>48</v>
      </c>
      <c r="B365" s="2" t="str">
        <f>_xlfn.XLOOKUP(Tabla1[[#This Row],[ÁREAS]],Tabla2[ÁREAS],Tabla2[ABREVIATUTAS],"No_existe",0,1)</f>
        <v>SGAA</v>
      </c>
      <c r="C365" s="3" t="s">
        <v>90</v>
      </c>
      <c r="D365" s="3" t="s">
        <v>91</v>
      </c>
      <c r="E365" s="14" t="s">
        <v>74</v>
      </c>
      <c r="F365" s="7">
        <f>IF(Tabla1[[#This Row],[ESTADOS]]=Tabla1[[#Headers],[CUMPLE]],1,0)</f>
        <v>0</v>
      </c>
      <c r="G365" s="7">
        <f>IF(Tabla1[[#This Row],[ESTADOS]]=Tabla1[[#Headers],[CUMPLE PARCIALMENTE]],1,0)</f>
        <v>1</v>
      </c>
      <c r="H365" s="7">
        <f>IF(Tabla1[[#This Row],[ESTADOS]]=Tabla1[[#Headers],[NO CUMPLE]],1,0)</f>
        <v>0</v>
      </c>
      <c r="I365" s="7">
        <f>IF(Tabla1[[#This Row],[ESTADOS]]=Tabla1[[#Headers],[NA]],1,0)</f>
        <v>0</v>
      </c>
      <c r="J365" s="20">
        <f>_xlfn.XLOOKUP(Tabla1[[#This Row],[ESTADOS]],Tabla3[ESTADO],Tabla3[CALIFICACIÓN],"No_estado",0,1)/25</f>
        <v>0.02</v>
      </c>
      <c r="K365" s="20">
        <f>_xlfn.XLOOKUP(Tabla1[[#This Row],[ESTADOS]],Tabla3[ESTADO],Tabla3[CALIFICACIÓN],"No_estado",0,1)/2</f>
        <v>0.25</v>
      </c>
      <c r="L365" s="3"/>
    </row>
    <row r="366" spans="1:12" ht="29" x14ac:dyDescent="0.35">
      <c r="A366" s="3" t="s">
        <v>48</v>
      </c>
      <c r="B366" s="2" t="str">
        <f>_xlfn.XLOOKUP(Tabla1[[#This Row],[ÁREAS]],Tabla2[ÁREAS],Tabla2[ABREVIATUTAS],"No_existe",0,1)</f>
        <v>SGAA</v>
      </c>
      <c r="C366" s="3" t="s">
        <v>90</v>
      </c>
      <c r="D366" s="3" t="s">
        <v>92</v>
      </c>
      <c r="E366" s="14" t="s">
        <v>75</v>
      </c>
      <c r="F366" s="7">
        <f>IF(Tabla1[[#This Row],[ESTADOS]]=Tabla1[[#Headers],[CUMPLE]],1,0)</f>
        <v>0</v>
      </c>
      <c r="G366" s="7">
        <f>IF(Tabla1[[#This Row],[ESTADOS]]=Tabla1[[#Headers],[CUMPLE PARCIALMENTE]],1,0)</f>
        <v>0</v>
      </c>
      <c r="H366" s="7">
        <f>IF(Tabla1[[#This Row],[ESTADOS]]=Tabla1[[#Headers],[NO CUMPLE]],1,0)</f>
        <v>1</v>
      </c>
      <c r="I366" s="7">
        <f>IF(Tabla1[[#This Row],[ESTADOS]]=Tabla1[[#Headers],[NA]],1,0)</f>
        <v>0</v>
      </c>
      <c r="J366" s="20">
        <f>_xlfn.XLOOKUP(Tabla1[[#This Row],[ESTADOS]],Tabla3[ESTADO],Tabla3[CALIFICACIÓN],"No_estado",0,1)/25</f>
        <v>0</v>
      </c>
      <c r="K366" s="20">
        <f>_xlfn.XLOOKUP(Tabla1[[#This Row],[ESTADOS]],Tabla3[ESTADO],Tabla3[CALIFICACIÓN],"No_estado",0,1)/2</f>
        <v>0</v>
      </c>
      <c r="L366" s="3"/>
    </row>
    <row r="367" spans="1:12" ht="29" x14ac:dyDescent="0.35">
      <c r="A367" s="3" t="s">
        <v>48</v>
      </c>
      <c r="B367" s="2" t="str">
        <f>_xlfn.XLOOKUP(Tabla1[[#This Row],[ÁREAS]],Tabla2[ÁREAS],Tabla2[ABREVIATUTAS],"No_existe",0,1)</f>
        <v>SGAA</v>
      </c>
      <c r="C367" s="3" t="s">
        <v>11</v>
      </c>
      <c r="D367" s="3" t="s">
        <v>24</v>
      </c>
      <c r="E367" s="14" t="s">
        <v>75</v>
      </c>
      <c r="F367" s="7">
        <f>IF(Tabla1[[#This Row],[ESTADOS]]=Tabla1[[#Headers],[CUMPLE]],1,0)</f>
        <v>0</v>
      </c>
      <c r="G367" s="7">
        <f>IF(Tabla1[[#This Row],[ESTADOS]]=Tabla1[[#Headers],[CUMPLE PARCIALMENTE]],1,0)</f>
        <v>0</v>
      </c>
      <c r="H367" s="7">
        <f>IF(Tabla1[[#This Row],[ESTADOS]]=Tabla1[[#Headers],[NO CUMPLE]],1,0)</f>
        <v>1</v>
      </c>
      <c r="I367" s="7">
        <f>IF(Tabla1[[#This Row],[ESTADOS]]=Tabla1[[#Headers],[NA]],1,0)</f>
        <v>0</v>
      </c>
      <c r="J367" s="20">
        <f>_xlfn.XLOOKUP(Tabla1[[#This Row],[ESTADOS]],Tabla3[ESTADO],Tabla3[CALIFICACIÓN],"No_estado",0,1)/25</f>
        <v>0</v>
      </c>
      <c r="K367" s="20">
        <f>_xlfn.XLOOKUP(Tabla1[[#This Row],[ESTADOS]],Tabla3[ESTADO],Tabla3[CALIFICACIÓN],"No_estado",0,1)/2</f>
        <v>0</v>
      </c>
      <c r="L367" s="3"/>
    </row>
    <row r="368" spans="1:12" ht="58" x14ac:dyDescent="0.35">
      <c r="A368" s="3" t="s">
        <v>48</v>
      </c>
      <c r="B368" s="2" t="str">
        <f>_xlfn.XLOOKUP(Tabla1[[#This Row],[ÁREAS]],Tabla2[ÁREAS],Tabla2[ABREVIATUTAS],"No_existe",0,1)</f>
        <v>SGAA</v>
      </c>
      <c r="C368" s="3" t="s">
        <v>11</v>
      </c>
      <c r="D368" s="3" t="s">
        <v>84</v>
      </c>
      <c r="E368" s="14" t="s">
        <v>75</v>
      </c>
      <c r="F368" s="7">
        <f>IF(Tabla1[[#This Row],[ESTADOS]]=Tabla1[[#Headers],[CUMPLE]],1,0)</f>
        <v>0</v>
      </c>
      <c r="G368" s="7">
        <f>IF(Tabla1[[#This Row],[ESTADOS]]=Tabla1[[#Headers],[CUMPLE PARCIALMENTE]],1,0)</f>
        <v>0</v>
      </c>
      <c r="H368" s="7">
        <f>IF(Tabla1[[#This Row],[ESTADOS]]=Tabla1[[#Headers],[NO CUMPLE]],1,0)</f>
        <v>1</v>
      </c>
      <c r="I368" s="7">
        <f>IF(Tabla1[[#This Row],[ESTADOS]]=Tabla1[[#Headers],[NA]],1,0)</f>
        <v>0</v>
      </c>
      <c r="J368" s="20">
        <f>_xlfn.XLOOKUP(Tabla1[[#This Row],[ESTADOS]],Tabla3[ESTADO],Tabla3[CALIFICACIÓN],"No_estado",0,1)/25</f>
        <v>0</v>
      </c>
      <c r="K368" s="20">
        <f>_xlfn.XLOOKUP(Tabla1[[#This Row],[ESTADOS]],Tabla3[ESTADO],Tabla3[CALIFICACIÓN],"No_estado",0,1)/2</f>
        <v>0</v>
      </c>
      <c r="L368" s="3"/>
    </row>
    <row r="369" spans="1:12" ht="29" x14ac:dyDescent="0.35">
      <c r="A369" s="3" t="s">
        <v>48</v>
      </c>
      <c r="B369" s="2" t="str">
        <f>_xlfn.XLOOKUP(Tabla1[[#This Row],[ÁREAS]],Tabla2[ÁREAS],Tabla2[ABREVIATUTAS],"No_existe",0,1)</f>
        <v>SGAA</v>
      </c>
      <c r="C369" s="3" t="s">
        <v>12</v>
      </c>
      <c r="D369" s="3" t="s">
        <v>25</v>
      </c>
      <c r="E369" s="14" t="s">
        <v>75</v>
      </c>
      <c r="F369" s="7">
        <f>IF(Tabla1[[#This Row],[ESTADOS]]=Tabla1[[#Headers],[CUMPLE]],1,0)</f>
        <v>0</v>
      </c>
      <c r="G369" s="7">
        <f>IF(Tabla1[[#This Row],[ESTADOS]]=Tabla1[[#Headers],[CUMPLE PARCIALMENTE]],1,0)</f>
        <v>0</v>
      </c>
      <c r="H369" s="7">
        <f>IF(Tabla1[[#This Row],[ESTADOS]]=Tabla1[[#Headers],[NO CUMPLE]],1,0)</f>
        <v>1</v>
      </c>
      <c r="I369" s="7">
        <f>IF(Tabla1[[#This Row],[ESTADOS]]=Tabla1[[#Headers],[NA]],1,0)</f>
        <v>0</v>
      </c>
      <c r="J369" s="20">
        <f>_xlfn.XLOOKUP(Tabla1[[#This Row],[ESTADOS]],Tabla3[ESTADO],Tabla3[CALIFICACIÓN],"No_estado",0,1)/25</f>
        <v>0</v>
      </c>
      <c r="K369" s="20">
        <f>_xlfn.XLOOKUP(Tabla1[[#This Row],[ESTADOS]],Tabla3[ESTADO],Tabla3[CALIFICACIÓN],"No_estado",0,1)/2</f>
        <v>0</v>
      </c>
      <c r="L369" s="3"/>
    </row>
    <row r="370" spans="1:12" ht="29" x14ac:dyDescent="0.35">
      <c r="A370" s="3" t="s">
        <v>48</v>
      </c>
      <c r="B370" s="2" t="str">
        <f>_xlfn.XLOOKUP(Tabla1[[#This Row],[ÁREAS]],Tabla2[ÁREAS],Tabla2[ABREVIATUTAS],"No_existe",0,1)</f>
        <v>SGAA</v>
      </c>
      <c r="C370" s="3" t="s">
        <v>12</v>
      </c>
      <c r="D370" s="3" t="s">
        <v>26</v>
      </c>
      <c r="E370" s="14" t="s">
        <v>75</v>
      </c>
      <c r="F370" s="7">
        <f>IF(Tabla1[[#This Row],[ESTADOS]]=Tabla1[[#Headers],[CUMPLE]],1,0)</f>
        <v>0</v>
      </c>
      <c r="G370" s="7">
        <f>IF(Tabla1[[#This Row],[ESTADOS]]=Tabla1[[#Headers],[CUMPLE PARCIALMENTE]],1,0)</f>
        <v>0</v>
      </c>
      <c r="H370" s="7">
        <f>IF(Tabla1[[#This Row],[ESTADOS]]=Tabla1[[#Headers],[NO CUMPLE]],1,0)</f>
        <v>1</v>
      </c>
      <c r="I370" s="7">
        <f>IF(Tabla1[[#This Row],[ESTADOS]]=Tabla1[[#Headers],[NA]],1,0)</f>
        <v>0</v>
      </c>
      <c r="J370" s="20">
        <f>_xlfn.XLOOKUP(Tabla1[[#This Row],[ESTADOS]],Tabla3[ESTADO],Tabla3[CALIFICACIÓN],"No_estado",0,1)/25</f>
        <v>0</v>
      </c>
      <c r="K370" s="20">
        <f>_xlfn.XLOOKUP(Tabla1[[#This Row],[ESTADOS]],Tabla3[ESTADO],Tabla3[CALIFICACIÓN],"No_estado",0,1)/2</f>
        <v>0</v>
      </c>
      <c r="L370" s="3"/>
    </row>
    <row r="371" spans="1:12" ht="29" x14ac:dyDescent="0.35">
      <c r="A371" s="3" t="s">
        <v>48</v>
      </c>
      <c r="B371" s="2" t="str">
        <f>_xlfn.XLOOKUP(Tabla1[[#This Row],[ÁREAS]],Tabla2[ÁREAS],Tabla2[ABREVIATUTAS],"No_existe",0,1)</f>
        <v>SGAA</v>
      </c>
      <c r="C371" s="3" t="s">
        <v>13</v>
      </c>
      <c r="D371" s="3" t="s">
        <v>27</v>
      </c>
      <c r="E371" s="14" t="s">
        <v>75</v>
      </c>
      <c r="F371" s="7">
        <f>IF(Tabla1[[#This Row],[ESTADOS]]=Tabla1[[#Headers],[CUMPLE]],1,0)</f>
        <v>0</v>
      </c>
      <c r="G371" s="7">
        <f>IF(Tabla1[[#This Row],[ESTADOS]]=Tabla1[[#Headers],[CUMPLE PARCIALMENTE]],1,0)</f>
        <v>0</v>
      </c>
      <c r="H371" s="7">
        <f>IF(Tabla1[[#This Row],[ESTADOS]]=Tabla1[[#Headers],[NO CUMPLE]],1,0)</f>
        <v>1</v>
      </c>
      <c r="I371" s="7">
        <f>IF(Tabla1[[#This Row],[ESTADOS]]=Tabla1[[#Headers],[NA]],1,0)</f>
        <v>0</v>
      </c>
      <c r="J371" s="20">
        <f>_xlfn.XLOOKUP(Tabla1[[#This Row],[ESTADOS]],Tabla3[ESTADO],Tabla3[CALIFICACIÓN],"No_estado",0,1)/25</f>
        <v>0</v>
      </c>
      <c r="K371" s="20">
        <f>_xlfn.XLOOKUP(Tabla1[[#This Row],[ESTADOS]],Tabla3[ESTADO],Tabla3[CALIFICACIÓN],"No_estado",0,1)/4</f>
        <v>0</v>
      </c>
      <c r="L371" s="3"/>
    </row>
    <row r="372" spans="1:12" ht="29" x14ac:dyDescent="0.35">
      <c r="A372" s="3" t="s">
        <v>48</v>
      </c>
      <c r="B372" s="2" t="str">
        <f>_xlfn.XLOOKUP(Tabla1[[#This Row],[ÁREAS]],Tabla2[ÁREAS],Tabla2[ABREVIATUTAS],"No_existe",0,1)</f>
        <v>SGAA</v>
      </c>
      <c r="C372" s="3" t="s">
        <v>13</v>
      </c>
      <c r="D372" s="3" t="s">
        <v>28</v>
      </c>
      <c r="E372" s="14" t="s">
        <v>75</v>
      </c>
      <c r="F372" s="7">
        <f>IF(Tabla1[[#This Row],[ESTADOS]]=Tabla1[[#Headers],[CUMPLE]],1,0)</f>
        <v>0</v>
      </c>
      <c r="G372" s="7">
        <f>IF(Tabla1[[#This Row],[ESTADOS]]=Tabla1[[#Headers],[CUMPLE PARCIALMENTE]],1,0)</f>
        <v>0</v>
      </c>
      <c r="H372" s="7">
        <f>IF(Tabla1[[#This Row],[ESTADOS]]=Tabla1[[#Headers],[NO CUMPLE]],1,0)</f>
        <v>1</v>
      </c>
      <c r="I372" s="7">
        <f>IF(Tabla1[[#This Row],[ESTADOS]]=Tabla1[[#Headers],[NA]],1,0)</f>
        <v>0</v>
      </c>
      <c r="J372" s="20">
        <f>_xlfn.XLOOKUP(Tabla1[[#This Row],[ESTADOS]],Tabla3[ESTADO],Tabla3[CALIFICACIÓN],"No_estado",0,1)/25</f>
        <v>0</v>
      </c>
      <c r="K372" s="20">
        <f>_xlfn.XLOOKUP(Tabla1[[#This Row],[ESTADOS]],Tabla3[ESTADO],Tabla3[CALIFICACIÓN],"No_estado",0,1)/4</f>
        <v>0</v>
      </c>
      <c r="L372" s="3"/>
    </row>
    <row r="373" spans="1:12" ht="29" x14ac:dyDescent="0.35">
      <c r="A373" s="3" t="s">
        <v>48</v>
      </c>
      <c r="B373" s="2" t="str">
        <f>_xlfn.XLOOKUP(Tabla1[[#This Row],[ÁREAS]],Tabla2[ÁREAS],Tabla2[ABREVIATUTAS],"No_existe",0,1)</f>
        <v>SGAA</v>
      </c>
      <c r="C373" s="3" t="s">
        <v>13</v>
      </c>
      <c r="D373" s="3" t="s">
        <v>14</v>
      </c>
      <c r="E373" s="14" t="s">
        <v>75</v>
      </c>
      <c r="F373" s="7">
        <f>IF(Tabla1[[#This Row],[ESTADOS]]=Tabla1[[#Headers],[CUMPLE]],1,0)</f>
        <v>0</v>
      </c>
      <c r="G373" s="7">
        <f>IF(Tabla1[[#This Row],[ESTADOS]]=Tabla1[[#Headers],[CUMPLE PARCIALMENTE]],1,0)</f>
        <v>0</v>
      </c>
      <c r="H373" s="7">
        <f>IF(Tabla1[[#This Row],[ESTADOS]]=Tabla1[[#Headers],[NO CUMPLE]],1,0)</f>
        <v>1</v>
      </c>
      <c r="I373" s="7">
        <f>IF(Tabla1[[#This Row],[ESTADOS]]=Tabla1[[#Headers],[NA]],1,0)</f>
        <v>0</v>
      </c>
      <c r="J373" s="20">
        <f>_xlfn.XLOOKUP(Tabla1[[#This Row],[ESTADOS]],Tabla3[ESTADO],Tabla3[CALIFICACIÓN],"No_estado",0,1)/25</f>
        <v>0</v>
      </c>
      <c r="K373" s="20">
        <f>_xlfn.XLOOKUP(Tabla1[[#This Row],[ESTADOS]],Tabla3[ESTADO],Tabla3[CALIFICACIÓN],"No_estado",0,1)/4</f>
        <v>0</v>
      </c>
      <c r="L373" s="3"/>
    </row>
    <row r="374" spans="1:12" ht="29" x14ac:dyDescent="0.35">
      <c r="A374" s="3" t="s">
        <v>48</v>
      </c>
      <c r="B374" s="2" t="str">
        <f>_xlfn.XLOOKUP(Tabla1[[#This Row],[ÁREAS]],Tabla2[ÁREAS],Tabla2[ABREVIATUTAS],"No_existe",0,1)</f>
        <v>SGAA</v>
      </c>
      <c r="C374" s="3" t="s">
        <v>13</v>
      </c>
      <c r="D374" s="3" t="s">
        <v>29</v>
      </c>
      <c r="E374" s="14" t="s">
        <v>74</v>
      </c>
      <c r="F374" s="7">
        <f>IF(Tabla1[[#This Row],[ESTADOS]]=Tabla1[[#Headers],[CUMPLE]],1,0)</f>
        <v>0</v>
      </c>
      <c r="G374" s="7">
        <f>IF(Tabla1[[#This Row],[ESTADOS]]=Tabla1[[#Headers],[CUMPLE PARCIALMENTE]],1,0)</f>
        <v>1</v>
      </c>
      <c r="H374" s="7">
        <f>IF(Tabla1[[#This Row],[ESTADOS]]=Tabla1[[#Headers],[NO CUMPLE]],1,0)</f>
        <v>0</v>
      </c>
      <c r="I374" s="7">
        <f>IF(Tabla1[[#This Row],[ESTADOS]]=Tabla1[[#Headers],[NA]],1,0)</f>
        <v>0</v>
      </c>
      <c r="J374" s="20">
        <f>_xlfn.XLOOKUP(Tabla1[[#This Row],[ESTADOS]],Tabla3[ESTADO],Tabla3[CALIFICACIÓN],"No_estado",0,1)/25</f>
        <v>0.02</v>
      </c>
      <c r="K374" s="20">
        <f>_xlfn.XLOOKUP(Tabla1[[#This Row],[ESTADOS]],Tabla3[ESTADO],Tabla3[CALIFICACIÓN],"No_estado",0,1)/4</f>
        <v>0.125</v>
      </c>
      <c r="L374" s="3"/>
    </row>
    <row r="375" spans="1:12" ht="29" x14ac:dyDescent="0.35">
      <c r="A375" s="3" t="s">
        <v>48</v>
      </c>
      <c r="B375" s="2" t="str">
        <f>_xlfn.XLOOKUP(Tabla1[[#This Row],[ÁREAS]],Tabla2[ÁREAS],Tabla2[ABREVIATUTAS],"No_existe",0,1)</f>
        <v>SGAA</v>
      </c>
      <c r="C375" s="3" t="s">
        <v>15</v>
      </c>
      <c r="D375" s="3" t="s">
        <v>30</v>
      </c>
      <c r="E375" s="14" t="s">
        <v>73</v>
      </c>
      <c r="F375" s="7">
        <f>IF(Tabla1[[#This Row],[ESTADOS]]=Tabla1[[#Headers],[CUMPLE]],1,0)</f>
        <v>1</v>
      </c>
      <c r="G375" s="7">
        <f>IF(Tabla1[[#This Row],[ESTADOS]]=Tabla1[[#Headers],[CUMPLE PARCIALMENTE]],1,0)</f>
        <v>0</v>
      </c>
      <c r="H375" s="7">
        <f>IF(Tabla1[[#This Row],[ESTADOS]]=Tabla1[[#Headers],[NO CUMPLE]],1,0)</f>
        <v>0</v>
      </c>
      <c r="I375" s="7">
        <f>IF(Tabla1[[#This Row],[ESTADOS]]=Tabla1[[#Headers],[NA]],1,0)</f>
        <v>0</v>
      </c>
      <c r="J375" s="20">
        <f>_xlfn.XLOOKUP(Tabla1[[#This Row],[ESTADOS]],Tabla3[ESTADO],Tabla3[CALIFICACIÓN],"No_estado",0,1)/25</f>
        <v>0.04</v>
      </c>
      <c r="K375" s="20">
        <f>_xlfn.XLOOKUP(Tabla1[[#This Row],[ESTADOS]],Tabla3[ESTADO],Tabla3[CALIFICACIÓN],"No_estado",0,1)/2</f>
        <v>0.5</v>
      </c>
      <c r="L375" s="3"/>
    </row>
    <row r="376" spans="1:12" ht="29" x14ac:dyDescent="0.35">
      <c r="A376" s="3" t="s">
        <v>48</v>
      </c>
      <c r="B376" s="2" t="str">
        <f>_xlfn.XLOOKUP(Tabla1[[#This Row],[ÁREAS]],Tabla2[ÁREAS],Tabla2[ABREVIATUTAS],"No_existe",0,1)</f>
        <v>SGAA</v>
      </c>
      <c r="C376" s="3" t="s">
        <v>15</v>
      </c>
      <c r="D376" s="3" t="s">
        <v>31</v>
      </c>
      <c r="E376" s="14" t="s">
        <v>73</v>
      </c>
      <c r="F376" s="7">
        <f>IF(Tabla1[[#This Row],[ESTADOS]]=Tabla1[[#Headers],[CUMPLE]],1,0)</f>
        <v>1</v>
      </c>
      <c r="G376" s="7">
        <f>IF(Tabla1[[#This Row],[ESTADOS]]=Tabla1[[#Headers],[CUMPLE PARCIALMENTE]],1,0)</f>
        <v>0</v>
      </c>
      <c r="H376" s="7">
        <f>IF(Tabla1[[#This Row],[ESTADOS]]=Tabla1[[#Headers],[NO CUMPLE]],1,0)</f>
        <v>0</v>
      </c>
      <c r="I376" s="7">
        <f>IF(Tabla1[[#This Row],[ESTADOS]]=Tabla1[[#Headers],[NA]],1,0)</f>
        <v>0</v>
      </c>
      <c r="J376" s="20">
        <f>_xlfn.XLOOKUP(Tabla1[[#This Row],[ESTADOS]],Tabla3[ESTADO],Tabla3[CALIFICACIÓN],"No_estado",0,1)/25</f>
        <v>0.04</v>
      </c>
      <c r="K376" s="20">
        <f>_xlfn.XLOOKUP(Tabla1[[#This Row],[ESTADOS]],Tabla3[ESTADO],Tabla3[CALIFICACIÓN],"No_estado",0,1)/3</f>
        <v>0.33333333333333331</v>
      </c>
      <c r="L376" s="3"/>
    </row>
    <row r="377" spans="1:12" ht="29" x14ac:dyDescent="0.35">
      <c r="A377" s="3" t="s">
        <v>49</v>
      </c>
      <c r="B377" s="2" t="str">
        <f>_xlfn.XLOOKUP(Tabla1[[#This Row],[ÁREAS]],Tabla2[ÁREAS],Tabla2[ABREVIATUTAS],"No_existe",0,1)</f>
        <v>DAQ</v>
      </c>
      <c r="C377" s="3" t="s">
        <v>6</v>
      </c>
      <c r="D377" s="3" t="s">
        <v>16</v>
      </c>
      <c r="E377" s="14" t="s">
        <v>75</v>
      </c>
      <c r="F377" s="7">
        <f>IF(Tabla1[[#This Row],[ESTADOS]]=Tabla1[[#Headers],[CUMPLE]],1,0)</f>
        <v>0</v>
      </c>
      <c r="G377" s="7">
        <f>IF(Tabla1[[#This Row],[ESTADOS]]=Tabla1[[#Headers],[CUMPLE PARCIALMENTE]],1,0)</f>
        <v>0</v>
      </c>
      <c r="H377" s="7">
        <f>IF(Tabla1[[#This Row],[ESTADOS]]=Tabla1[[#Headers],[NO CUMPLE]],1,0)</f>
        <v>1</v>
      </c>
      <c r="I377" s="7">
        <f>IF(Tabla1[[#This Row],[ESTADOS]]=Tabla1[[#Headers],[NA]],1,0)</f>
        <v>0</v>
      </c>
      <c r="J377" s="20">
        <f>_xlfn.XLOOKUP(Tabla1[[#This Row],[ESTADOS]],Tabla3[ESTADO],Tabla3[CALIFICACIÓN],"No_estado",0,1)/25</f>
        <v>0</v>
      </c>
      <c r="K377" s="20">
        <f>_xlfn.XLOOKUP(Tabla1[[#This Row],[ESTADOS]],Tabla3[ESTADO],Tabla3[CALIFICACIÓN],"No_estado",0,1)/3</f>
        <v>0</v>
      </c>
      <c r="L377" s="3"/>
    </row>
    <row r="378" spans="1:12" ht="58" x14ac:dyDescent="0.35">
      <c r="A378" s="3" t="s">
        <v>49</v>
      </c>
      <c r="B378" s="2" t="str">
        <f>_xlfn.XLOOKUP(Tabla1[[#This Row],[ÁREAS]],Tabla2[ÁREAS],Tabla2[ABREVIATUTAS],"No_existe",0,1)</f>
        <v>DAQ</v>
      </c>
      <c r="C378" s="3" t="s">
        <v>6</v>
      </c>
      <c r="D378" s="3" t="s">
        <v>17</v>
      </c>
      <c r="E378" s="14" t="s">
        <v>74</v>
      </c>
      <c r="F378" s="7">
        <f>IF(Tabla1[[#This Row],[ESTADOS]]=Tabla1[[#Headers],[CUMPLE]],1,0)</f>
        <v>0</v>
      </c>
      <c r="G378" s="7">
        <f>IF(Tabla1[[#This Row],[ESTADOS]]=Tabla1[[#Headers],[CUMPLE PARCIALMENTE]],1,0)</f>
        <v>1</v>
      </c>
      <c r="H378" s="7">
        <f>IF(Tabla1[[#This Row],[ESTADOS]]=Tabla1[[#Headers],[NO CUMPLE]],1,0)</f>
        <v>0</v>
      </c>
      <c r="I378" s="7">
        <f>IF(Tabla1[[#This Row],[ESTADOS]]=Tabla1[[#Headers],[NA]],1,0)</f>
        <v>0</v>
      </c>
      <c r="J378" s="20">
        <f>_xlfn.XLOOKUP(Tabla1[[#This Row],[ESTADOS]],Tabla3[ESTADO],Tabla3[CALIFICACIÓN],"No_estado",0,1)/25</f>
        <v>0.02</v>
      </c>
      <c r="K378" s="20">
        <f>_xlfn.XLOOKUP(Tabla1[[#This Row],[ESTADOS]],Tabla3[ESTADO],Tabla3[CALIFICACIÓN],"No_estado",0,1)/3</f>
        <v>0.16666666666666666</v>
      </c>
      <c r="L378" s="3"/>
    </row>
    <row r="379" spans="1:12" ht="43.5" x14ac:dyDescent="0.35">
      <c r="A379" s="3" t="s">
        <v>49</v>
      </c>
      <c r="B379" s="2" t="str">
        <f>_xlfn.XLOOKUP(Tabla1[[#This Row],[ÁREAS]],Tabla2[ÁREAS],Tabla2[ABREVIATUTAS],"No_existe",0,1)</f>
        <v>DAQ</v>
      </c>
      <c r="C379" s="3" t="s">
        <v>6</v>
      </c>
      <c r="D379" s="3" t="s">
        <v>18</v>
      </c>
      <c r="E379" s="14" t="s">
        <v>75</v>
      </c>
      <c r="F379" s="7">
        <f>IF(Tabla1[[#This Row],[ESTADOS]]=Tabla1[[#Headers],[CUMPLE]],1,0)</f>
        <v>0</v>
      </c>
      <c r="G379" s="7">
        <f>IF(Tabla1[[#This Row],[ESTADOS]]=Tabla1[[#Headers],[CUMPLE PARCIALMENTE]],1,0)</f>
        <v>0</v>
      </c>
      <c r="H379" s="7">
        <f>IF(Tabla1[[#This Row],[ESTADOS]]=Tabla1[[#Headers],[NO CUMPLE]],1,0)</f>
        <v>1</v>
      </c>
      <c r="I379" s="7">
        <f>IF(Tabla1[[#This Row],[ESTADOS]]=Tabla1[[#Headers],[NA]],1,0)</f>
        <v>0</v>
      </c>
      <c r="J379" s="20">
        <f>_xlfn.XLOOKUP(Tabla1[[#This Row],[ESTADOS]],Tabla3[ESTADO],Tabla3[CALIFICACIÓN],"No_estado",0,1)/25</f>
        <v>0</v>
      </c>
      <c r="K379" s="20">
        <f>_xlfn.XLOOKUP(Tabla1[[#This Row],[ESTADOS]],Tabla3[ESTADO],Tabla3[CALIFICACIÓN],"No_estado",0,1)/3</f>
        <v>0</v>
      </c>
      <c r="L379" s="3"/>
    </row>
    <row r="380" spans="1:12" ht="43.5" x14ac:dyDescent="0.35">
      <c r="A380" s="3" t="s">
        <v>49</v>
      </c>
      <c r="B380" s="2" t="str">
        <f>_xlfn.XLOOKUP(Tabla1[[#This Row],[ÁREAS]],Tabla2[ÁREAS],Tabla2[ABREVIATUTAS],"No_existe",0,1)</f>
        <v>DAQ</v>
      </c>
      <c r="C380" s="3" t="s">
        <v>7</v>
      </c>
      <c r="D380" s="3" t="s">
        <v>19</v>
      </c>
      <c r="E380" s="14" t="s">
        <v>75</v>
      </c>
      <c r="F380" s="7">
        <f>IF(Tabla1[[#This Row],[ESTADOS]]=Tabla1[[#Headers],[CUMPLE]],1,0)</f>
        <v>0</v>
      </c>
      <c r="G380" s="7">
        <f>IF(Tabla1[[#This Row],[ESTADOS]]=Tabla1[[#Headers],[CUMPLE PARCIALMENTE]],1,0)</f>
        <v>0</v>
      </c>
      <c r="H380" s="7">
        <f>IF(Tabla1[[#This Row],[ESTADOS]]=Tabla1[[#Headers],[NO CUMPLE]],1,0)</f>
        <v>1</v>
      </c>
      <c r="I380" s="7">
        <f>IF(Tabla1[[#This Row],[ESTADOS]]=Tabla1[[#Headers],[NA]],1,0)</f>
        <v>0</v>
      </c>
      <c r="J380" s="20">
        <f>_xlfn.XLOOKUP(Tabla1[[#This Row],[ESTADOS]],Tabla3[ESTADO],Tabla3[CALIFICACIÓN],"No_estado",0,1)/25</f>
        <v>0</v>
      </c>
      <c r="K380" s="20">
        <f>_xlfn.XLOOKUP(Tabla1[[#This Row],[ESTADOS]],Tabla3[ESTADO],Tabla3[CALIFICACIÓN],"No_estado",0,1)/5</f>
        <v>0</v>
      </c>
      <c r="L380" s="3"/>
    </row>
    <row r="381" spans="1:12" ht="29" x14ac:dyDescent="0.35">
      <c r="A381" s="3" t="s">
        <v>49</v>
      </c>
      <c r="B381" s="2" t="str">
        <f>_xlfn.XLOOKUP(Tabla1[[#This Row],[ÁREAS]],Tabla2[ÁREAS],Tabla2[ABREVIATUTAS],"No_existe",0,1)</f>
        <v>DAQ</v>
      </c>
      <c r="C381" s="3" t="s">
        <v>7</v>
      </c>
      <c r="D381" s="3" t="s">
        <v>20</v>
      </c>
      <c r="E381" s="14" t="s">
        <v>75</v>
      </c>
      <c r="F381" s="7">
        <f>IF(Tabla1[[#This Row],[ESTADOS]]=Tabla1[[#Headers],[CUMPLE]],1,0)</f>
        <v>0</v>
      </c>
      <c r="G381" s="7">
        <f>IF(Tabla1[[#This Row],[ESTADOS]]=Tabla1[[#Headers],[CUMPLE PARCIALMENTE]],1,0)</f>
        <v>0</v>
      </c>
      <c r="H381" s="7">
        <f>IF(Tabla1[[#This Row],[ESTADOS]]=Tabla1[[#Headers],[NO CUMPLE]],1,0)</f>
        <v>1</v>
      </c>
      <c r="I381" s="7">
        <f>IF(Tabla1[[#This Row],[ESTADOS]]=Tabla1[[#Headers],[NA]],1,0)</f>
        <v>0</v>
      </c>
      <c r="J381" s="20">
        <f>_xlfn.XLOOKUP(Tabla1[[#This Row],[ESTADOS]],Tabla3[ESTADO],Tabla3[CALIFICACIÓN],"No_estado",0,1)/25</f>
        <v>0</v>
      </c>
      <c r="K381" s="20">
        <f>_xlfn.XLOOKUP(Tabla1[[#This Row],[ESTADOS]],Tabla3[ESTADO],Tabla3[CALIFICACIÓN],"No_estado",0,1)/5</f>
        <v>0</v>
      </c>
      <c r="L381" s="3"/>
    </row>
    <row r="382" spans="1:12" ht="29" x14ac:dyDescent="0.35">
      <c r="A382" s="3" t="s">
        <v>49</v>
      </c>
      <c r="B382" s="2" t="str">
        <f>_xlfn.XLOOKUP(Tabla1[[#This Row],[ÁREAS]],Tabla2[ÁREAS],Tabla2[ABREVIATUTAS],"No_existe",0,1)</f>
        <v>DAQ</v>
      </c>
      <c r="C382" s="3" t="s">
        <v>7</v>
      </c>
      <c r="D382" s="3" t="s">
        <v>9</v>
      </c>
      <c r="E382" s="14" t="s">
        <v>75</v>
      </c>
      <c r="F382" s="7">
        <f>IF(Tabla1[[#This Row],[ESTADOS]]=Tabla1[[#Headers],[CUMPLE]],1,0)</f>
        <v>0</v>
      </c>
      <c r="G382" s="7">
        <f>IF(Tabla1[[#This Row],[ESTADOS]]=Tabla1[[#Headers],[CUMPLE PARCIALMENTE]],1,0)</f>
        <v>0</v>
      </c>
      <c r="H382" s="7">
        <f>IF(Tabla1[[#This Row],[ESTADOS]]=Tabla1[[#Headers],[NO CUMPLE]],1,0)</f>
        <v>1</v>
      </c>
      <c r="I382" s="7">
        <f>IF(Tabla1[[#This Row],[ESTADOS]]=Tabla1[[#Headers],[NA]],1,0)</f>
        <v>0</v>
      </c>
      <c r="J382" s="20">
        <f>_xlfn.XLOOKUP(Tabla1[[#This Row],[ESTADOS]],Tabla3[ESTADO],Tabla3[CALIFICACIÓN],"No_estado",0,1)/25</f>
        <v>0</v>
      </c>
      <c r="K382" s="20">
        <f>_xlfn.XLOOKUP(Tabla1[[#This Row],[ESTADOS]],Tabla3[ESTADO],Tabla3[CALIFICACIÓN],"No_estado",0,1)/5</f>
        <v>0</v>
      </c>
      <c r="L382" s="3"/>
    </row>
    <row r="383" spans="1:12" x14ac:dyDescent="0.35">
      <c r="A383" s="3" t="s">
        <v>49</v>
      </c>
      <c r="B383" s="2" t="str">
        <f>_xlfn.XLOOKUP(Tabla1[[#This Row],[ÁREAS]],Tabla2[ÁREAS],Tabla2[ABREVIATUTAS],"No_existe",0,1)</f>
        <v>DAQ</v>
      </c>
      <c r="C383" s="3" t="s">
        <v>7</v>
      </c>
      <c r="D383" s="3" t="s">
        <v>8</v>
      </c>
      <c r="E383" s="14" t="s">
        <v>75</v>
      </c>
      <c r="F383" s="7">
        <f>IF(Tabla1[[#This Row],[ESTADOS]]=Tabla1[[#Headers],[CUMPLE]],1,0)</f>
        <v>0</v>
      </c>
      <c r="G383" s="7">
        <f>IF(Tabla1[[#This Row],[ESTADOS]]=Tabla1[[#Headers],[CUMPLE PARCIALMENTE]],1,0)</f>
        <v>0</v>
      </c>
      <c r="H383" s="7">
        <f>IF(Tabla1[[#This Row],[ESTADOS]]=Tabla1[[#Headers],[NO CUMPLE]],1,0)</f>
        <v>1</v>
      </c>
      <c r="I383" s="7">
        <f>IF(Tabla1[[#This Row],[ESTADOS]]=Tabla1[[#Headers],[NA]],1,0)</f>
        <v>0</v>
      </c>
      <c r="J383" s="20">
        <f>_xlfn.XLOOKUP(Tabla1[[#This Row],[ESTADOS]],Tabla3[ESTADO],Tabla3[CALIFICACIÓN],"No_estado",0,1)/25</f>
        <v>0</v>
      </c>
      <c r="K383" s="20">
        <f>_xlfn.XLOOKUP(Tabla1[[#This Row],[ESTADOS]],Tabla3[ESTADO],Tabla3[CALIFICACIÓN],"No_estado",0,1)/5</f>
        <v>0</v>
      </c>
      <c r="L383" s="3"/>
    </row>
    <row r="384" spans="1:12" ht="29" x14ac:dyDescent="0.35">
      <c r="A384" s="3" t="s">
        <v>49</v>
      </c>
      <c r="B384" s="2" t="str">
        <f>_xlfn.XLOOKUP(Tabla1[[#This Row],[ÁREAS]],Tabla2[ÁREAS],Tabla2[ABREVIATUTAS],"No_existe",0,1)</f>
        <v>DAQ</v>
      </c>
      <c r="C384" s="3" t="s">
        <v>7</v>
      </c>
      <c r="D384" s="3" t="s">
        <v>21</v>
      </c>
      <c r="E384" s="14" t="s">
        <v>75</v>
      </c>
      <c r="F384" s="7">
        <f>IF(Tabla1[[#This Row],[ESTADOS]]=Tabla1[[#Headers],[CUMPLE]],1,0)</f>
        <v>0</v>
      </c>
      <c r="G384" s="7">
        <f>IF(Tabla1[[#This Row],[ESTADOS]]=Tabla1[[#Headers],[CUMPLE PARCIALMENTE]],1,0)</f>
        <v>0</v>
      </c>
      <c r="H384" s="7">
        <f>IF(Tabla1[[#This Row],[ESTADOS]]=Tabla1[[#Headers],[NO CUMPLE]],1,0)</f>
        <v>1</v>
      </c>
      <c r="I384" s="7">
        <f>IF(Tabla1[[#This Row],[ESTADOS]]=Tabla1[[#Headers],[NA]],1,0)</f>
        <v>0</v>
      </c>
      <c r="J384" s="20">
        <f>_xlfn.XLOOKUP(Tabla1[[#This Row],[ESTADOS]],Tabla3[ESTADO],Tabla3[CALIFICACIÓN],"No_estado",0,1)/25</f>
        <v>0</v>
      </c>
      <c r="K384" s="20">
        <f>_xlfn.XLOOKUP(Tabla1[[#This Row],[ESTADOS]],Tabla3[ESTADO],Tabla3[CALIFICACIÓN],"No_estado",0,1)/5</f>
        <v>0</v>
      </c>
      <c r="L384" s="3"/>
    </row>
    <row r="385" spans="1:12" ht="29" x14ac:dyDescent="0.35">
      <c r="A385" s="3" t="s">
        <v>49</v>
      </c>
      <c r="B385" s="2" t="str">
        <f>_xlfn.XLOOKUP(Tabla1[[#This Row],[ÁREAS]],Tabla2[ÁREAS],Tabla2[ABREVIATUTAS],"No_existe",0,1)</f>
        <v>DAQ</v>
      </c>
      <c r="C385" s="3" t="s">
        <v>10</v>
      </c>
      <c r="D385" s="3" t="s">
        <v>22</v>
      </c>
      <c r="E385" s="14" t="s">
        <v>75</v>
      </c>
      <c r="F385" s="7">
        <f>IF(Tabla1[[#This Row],[ESTADOS]]=Tabla1[[#Headers],[CUMPLE]],1,0)</f>
        <v>0</v>
      </c>
      <c r="G385" s="7">
        <f>IF(Tabla1[[#This Row],[ESTADOS]]=Tabla1[[#Headers],[CUMPLE PARCIALMENTE]],1,0)</f>
        <v>0</v>
      </c>
      <c r="H385" s="7">
        <f>IF(Tabla1[[#This Row],[ESTADOS]]=Tabla1[[#Headers],[NO CUMPLE]],1,0)</f>
        <v>1</v>
      </c>
      <c r="I385" s="7">
        <f>IF(Tabla1[[#This Row],[ESTADOS]]=Tabla1[[#Headers],[NA]],1,0)</f>
        <v>0</v>
      </c>
      <c r="J385" s="20">
        <f>_xlfn.XLOOKUP(Tabla1[[#This Row],[ESTADOS]],Tabla3[ESTADO],Tabla3[CALIFICACIÓN],"No_estado",0,1)/25</f>
        <v>0</v>
      </c>
      <c r="K385" s="20">
        <f>_xlfn.XLOOKUP(Tabla1[[#This Row],[ESTADOS]],Tabla3[ESTADO],Tabla3[CALIFICACIÓN],"No_estado",0,1)/2</f>
        <v>0</v>
      </c>
      <c r="L385" s="3"/>
    </row>
    <row r="386" spans="1:12" ht="29" x14ac:dyDescent="0.35">
      <c r="A386" s="3" t="s">
        <v>49</v>
      </c>
      <c r="B386" s="2" t="str">
        <f>_xlfn.XLOOKUP(Tabla1[[#This Row],[ÁREAS]],Tabla2[ÁREAS],Tabla2[ABREVIATUTAS],"No_existe",0,1)</f>
        <v>DAQ</v>
      </c>
      <c r="C386" s="3" t="s">
        <v>10</v>
      </c>
      <c r="D386" s="3" t="s">
        <v>23</v>
      </c>
      <c r="E386" s="14" t="s">
        <v>75</v>
      </c>
      <c r="F386" s="7">
        <f>IF(Tabla1[[#This Row],[ESTADOS]]=Tabla1[[#Headers],[CUMPLE]],1,0)</f>
        <v>0</v>
      </c>
      <c r="G386" s="7">
        <f>IF(Tabla1[[#This Row],[ESTADOS]]=Tabla1[[#Headers],[CUMPLE PARCIALMENTE]],1,0)</f>
        <v>0</v>
      </c>
      <c r="H386" s="7">
        <f>IF(Tabla1[[#This Row],[ESTADOS]]=Tabla1[[#Headers],[NO CUMPLE]],1,0)</f>
        <v>1</v>
      </c>
      <c r="I386" s="7">
        <f>IF(Tabla1[[#This Row],[ESTADOS]]=Tabla1[[#Headers],[NA]],1,0)</f>
        <v>0</v>
      </c>
      <c r="J386" s="20">
        <f>_xlfn.XLOOKUP(Tabla1[[#This Row],[ESTADOS]],Tabla3[ESTADO],Tabla3[CALIFICACIÓN],"No_estado",0,1)/25</f>
        <v>0</v>
      </c>
      <c r="K386" s="20">
        <f>_xlfn.XLOOKUP(Tabla1[[#This Row],[ESTADOS]],Tabla3[ESTADO],Tabla3[CALIFICACIÓN],"No_estado",0,1)/2</f>
        <v>0</v>
      </c>
      <c r="L386" s="3"/>
    </row>
    <row r="387" spans="1:12" x14ac:dyDescent="0.35">
      <c r="A387" s="3" t="s">
        <v>49</v>
      </c>
      <c r="B387" s="2" t="str">
        <f>_xlfn.XLOOKUP(Tabla1[[#This Row],[ÁREAS]],Tabla2[ÁREAS],Tabla2[ABREVIATUTAS],"No_existe",0,1)</f>
        <v>DAQ</v>
      </c>
      <c r="C387" s="3" t="s">
        <v>85</v>
      </c>
      <c r="D387" s="3" t="s">
        <v>86</v>
      </c>
      <c r="E387" s="14" t="s">
        <v>75</v>
      </c>
      <c r="F387" s="7">
        <f>IF(Tabla1[[#This Row],[ESTADOS]]=Tabla1[[#Headers],[CUMPLE]],1,0)</f>
        <v>0</v>
      </c>
      <c r="G387" s="7">
        <f>IF(Tabla1[[#This Row],[ESTADOS]]=Tabla1[[#Headers],[CUMPLE PARCIALMENTE]],1,0)</f>
        <v>0</v>
      </c>
      <c r="H387" s="7">
        <f>IF(Tabla1[[#This Row],[ESTADOS]]=Tabla1[[#Headers],[NO CUMPLE]],1,0)</f>
        <v>1</v>
      </c>
      <c r="I387" s="7">
        <f>IF(Tabla1[[#This Row],[ESTADOS]]=Tabla1[[#Headers],[NA]],1,0)</f>
        <v>0</v>
      </c>
      <c r="J387" s="20">
        <f>_xlfn.XLOOKUP(Tabla1[[#This Row],[ESTADOS]],Tabla3[ESTADO],Tabla3[CALIFICACIÓN],"No_estado",0,1)/25</f>
        <v>0</v>
      </c>
      <c r="K387" s="20">
        <f>_xlfn.XLOOKUP(Tabla1[[#This Row],[ESTADOS]],Tabla3[ESTADO],Tabla3[CALIFICACIÓN],"No_estado",0,1)/3</f>
        <v>0</v>
      </c>
      <c r="L387" s="3"/>
    </row>
    <row r="388" spans="1:12" ht="43.5" x14ac:dyDescent="0.35">
      <c r="A388" s="3" t="s">
        <v>49</v>
      </c>
      <c r="B388" s="2" t="str">
        <f>_xlfn.XLOOKUP(Tabla1[[#This Row],[ÁREAS]],Tabla2[ÁREAS],Tabla2[ABREVIATUTAS],"No_existe",0,1)</f>
        <v>DAQ</v>
      </c>
      <c r="C388" s="3" t="s">
        <v>85</v>
      </c>
      <c r="D388" s="3" t="s">
        <v>87</v>
      </c>
      <c r="E388" s="14" t="s">
        <v>75</v>
      </c>
      <c r="F388" s="7">
        <f>IF(Tabla1[[#This Row],[ESTADOS]]=Tabla1[[#Headers],[CUMPLE]],1,0)</f>
        <v>0</v>
      </c>
      <c r="G388" s="7">
        <f>IF(Tabla1[[#This Row],[ESTADOS]]=Tabla1[[#Headers],[CUMPLE PARCIALMENTE]],1,0)</f>
        <v>0</v>
      </c>
      <c r="H388" s="7">
        <f>IF(Tabla1[[#This Row],[ESTADOS]]=Tabla1[[#Headers],[NO CUMPLE]],1,0)</f>
        <v>1</v>
      </c>
      <c r="I388" s="7">
        <f>IF(Tabla1[[#This Row],[ESTADOS]]=Tabla1[[#Headers],[NA]],1,0)</f>
        <v>0</v>
      </c>
      <c r="J388" s="20">
        <f>_xlfn.XLOOKUP(Tabla1[[#This Row],[ESTADOS]],Tabla3[ESTADO],Tabla3[CALIFICACIÓN],"No_estado",0,1)/25</f>
        <v>0</v>
      </c>
      <c r="K388" s="20">
        <f>_xlfn.XLOOKUP(Tabla1[[#This Row],[ESTADOS]],Tabla3[ESTADO],Tabla3[CALIFICACIÓN],"No_estado",0,1)/3</f>
        <v>0</v>
      </c>
      <c r="L388" s="3"/>
    </row>
    <row r="389" spans="1:12" ht="29" x14ac:dyDescent="0.35">
      <c r="A389" s="3" t="s">
        <v>49</v>
      </c>
      <c r="B389" s="2" t="str">
        <f>_xlfn.XLOOKUP(Tabla1[[#This Row],[ÁREAS]],Tabla2[ÁREAS],Tabla2[ABREVIATUTAS],"No_existe",0,1)</f>
        <v>DAQ</v>
      </c>
      <c r="C389" s="3" t="s">
        <v>85</v>
      </c>
      <c r="D389" s="3" t="s">
        <v>88</v>
      </c>
      <c r="E389" s="14" t="s">
        <v>75</v>
      </c>
      <c r="F389" s="7">
        <f>IF(Tabla1[[#This Row],[ESTADOS]]=Tabla1[[#Headers],[CUMPLE]],1,0)</f>
        <v>0</v>
      </c>
      <c r="G389" s="7">
        <f>IF(Tabla1[[#This Row],[ESTADOS]]=Tabla1[[#Headers],[CUMPLE PARCIALMENTE]],1,0)</f>
        <v>0</v>
      </c>
      <c r="H389" s="7">
        <f>IF(Tabla1[[#This Row],[ESTADOS]]=Tabla1[[#Headers],[NO CUMPLE]],1,0)</f>
        <v>1</v>
      </c>
      <c r="I389" s="7">
        <f>IF(Tabla1[[#This Row],[ESTADOS]]=Tabla1[[#Headers],[NA]],1,0)</f>
        <v>0</v>
      </c>
      <c r="J389" s="20">
        <f>_xlfn.XLOOKUP(Tabla1[[#This Row],[ESTADOS]],Tabla3[ESTADO],Tabla3[CALIFICACIÓN],"No_estado",0,1)/25</f>
        <v>0</v>
      </c>
      <c r="K389" s="20">
        <f>_xlfn.XLOOKUP(Tabla1[[#This Row],[ESTADOS]],Tabla3[ESTADO],Tabla3[CALIFICACIÓN],"No_estado",0,1)/3</f>
        <v>0</v>
      </c>
      <c r="L389" s="3"/>
    </row>
    <row r="390" spans="1:12" ht="29.4" customHeight="1" x14ac:dyDescent="0.35">
      <c r="A390" s="3" t="s">
        <v>49</v>
      </c>
      <c r="B390" s="2" t="str">
        <f>_xlfn.XLOOKUP(Tabla1[[#This Row],[ÁREAS]],Tabla2[ÁREAS],Tabla2[ABREVIATUTAS],"No_existe",0,1)</f>
        <v>DAQ</v>
      </c>
      <c r="C390" s="3" t="s">
        <v>90</v>
      </c>
      <c r="D390" s="3" t="s">
        <v>91</v>
      </c>
      <c r="E390" s="14" t="s">
        <v>74</v>
      </c>
      <c r="F390" s="7">
        <f>IF(Tabla1[[#This Row],[ESTADOS]]=Tabla1[[#Headers],[CUMPLE]],1,0)</f>
        <v>0</v>
      </c>
      <c r="G390" s="7">
        <f>IF(Tabla1[[#This Row],[ESTADOS]]=Tabla1[[#Headers],[CUMPLE PARCIALMENTE]],1,0)</f>
        <v>1</v>
      </c>
      <c r="H390" s="7">
        <f>IF(Tabla1[[#This Row],[ESTADOS]]=Tabla1[[#Headers],[NO CUMPLE]],1,0)</f>
        <v>0</v>
      </c>
      <c r="I390" s="7">
        <f>IF(Tabla1[[#This Row],[ESTADOS]]=Tabla1[[#Headers],[NA]],1,0)</f>
        <v>0</v>
      </c>
      <c r="J390" s="20">
        <f>_xlfn.XLOOKUP(Tabla1[[#This Row],[ESTADOS]],Tabla3[ESTADO],Tabla3[CALIFICACIÓN],"No_estado",0,1)/25</f>
        <v>0.02</v>
      </c>
      <c r="K390" s="20">
        <f>_xlfn.XLOOKUP(Tabla1[[#This Row],[ESTADOS]],Tabla3[ESTADO],Tabla3[CALIFICACIÓN],"No_estado",0,1)/2</f>
        <v>0.25</v>
      </c>
      <c r="L390" s="3"/>
    </row>
    <row r="391" spans="1:12" ht="28.25" customHeight="1" x14ac:dyDescent="0.35">
      <c r="A391" s="3" t="s">
        <v>49</v>
      </c>
      <c r="B391" s="2" t="str">
        <f>_xlfn.XLOOKUP(Tabla1[[#This Row],[ÁREAS]],Tabla2[ÁREAS],Tabla2[ABREVIATUTAS],"No_existe",0,1)</f>
        <v>DAQ</v>
      </c>
      <c r="C391" s="3" t="s">
        <v>90</v>
      </c>
      <c r="D391" s="3" t="s">
        <v>92</v>
      </c>
      <c r="E391" s="14" t="s">
        <v>75</v>
      </c>
      <c r="F391" s="7">
        <f>IF(Tabla1[[#This Row],[ESTADOS]]=Tabla1[[#Headers],[CUMPLE]],1,0)</f>
        <v>0</v>
      </c>
      <c r="G391" s="7">
        <f>IF(Tabla1[[#This Row],[ESTADOS]]=Tabla1[[#Headers],[CUMPLE PARCIALMENTE]],1,0)</f>
        <v>0</v>
      </c>
      <c r="H391" s="7">
        <f>IF(Tabla1[[#This Row],[ESTADOS]]=Tabla1[[#Headers],[NO CUMPLE]],1,0)</f>
        <v>1</v>
      </c>
      <c r="I391" s="7">
        <f>IF(Tabla1[[#This Row],[ESTADOS]]=Tabla1[[#Headers],[NA]],1,0)</f>
        <v>0</v>
      </c>
      <c r="J391" s="20">
        <f>_xlfn.XLOOKUP(Tabla1[[#This Row],[ESTADOS]],Tabla3[ESTADO],Tabla3[CALIFICACIÓN],"No_estado",0,1)/25</f>
        <v>0</v>
      </c>
      <c r="K391" s="20">
        <f>_xlfn.XLOOKUP(Tabla1[[#This Row],[ESTADOS]],Tabla3[ESTADO],Tabla3[CALIFICACIÓN],"No_estado",0,1)/2</f>
        <v>0</v>
      </c>
      <c r="L391" s="3"/>
    </row>
    <row r="392" spans="1:12" ht="29" x14ac:dyDescent="0.35">
      <c r="A392" s="3" t="s">
        <v>49</v>
      </c>
      <c r="B392" s="2" t="str">
        <f>_xlfn.XLOOKUP(Tabla1[[#This Row],[ÁREAS]],Tabla2[ÁREAS],Tabla2[ABREVIATUTAS],"No_existe",0,1)</f>
        <v>DAQ</v>
      </c>
      <c r="C392" s="3" t="s">
        <v>11</v>
      </c>
      <c r="D392" s="3" t="s">
        <v>24</v>
      </c>
      <c r="E392" s="14" t="s">
        <v>75</v>
      </c>
      <c r="F392" s="7">
        <f>IF(Tabla1[[#This Row],[ESTADOS]]=Tabla1[[#Headers],[CUMPLE]],1,0)</f>
        <v>0</v>
      </c>
      <c r="G392" s="7">
        <f>IF(Tabla1[[#This Row],[ESTADOS]]=Tabla1[[#Headers],[CUMPLE PARCIALMENTE]],1,0)</f>
        <v>0</v>
      </c>
      <c r="H392" s="7">
        <f>IF(Tabla1[[#This Row],[ESTADOS]]=Tabla1[[#Headers],[NO CUMPLE]],1,0)</f>
        <v>1</v>
      </c>
      <c r="I392" s="7">
        <f>IF(Tabla1[[#This Row],[ESTADOS]]=Tabla1[[#Headers],[NA]],1,0)</f>
        <v>0</v>
      </c>
      <c r="J392" s="20">
        <f>_xlfn.XLOOKUP(Tabla1[[#This Row],[ESTADOS]],Tabla3[ESTADO],Tabla3[CALIFICACIÓN],"No_estado",0,1)/25</f>
        <v>0</v>
      </c>
      <c r="K392" s="20">
        <f>_xlfn.XLOOKUP(Tabla1[[#This Row],[ESTADOS]],Tabla3[ESTADO],Tabla3[CALIFICACIÓN],"No_estado",0,1)/2</f>
        <v>0</v>
      </c>
      <c r="L392" s="3"/>
    </row>
    <row r="393" spans="1:12" ht="58" x14ac:dyDescent="0.35">
      <c r="A393" s="3" t="s">
        <v>49</v>
      </c>
      <c r="B393" s="2" t="str">
        <f>_xlfn.XLOOKUP(Tabla1[[#This Row],[ÁREAS]],Tabla2[ÁREAS],Tabla2[ABREVIATUTAS],"No_existe",0,1)</f>
        <v>DAQ</v>
      </c>
      <c r="C393" s="3" t="s">
        <v>11</v>
      </c>
      <c r="D393" s="3" t="s">
        <v>84</v>
      </c>
      <c r="E393" s="14" t="s">
        <v>75</v>
      </c>
      <c r="F393" s="7">
        <f>IF(Tabla1[[#This Row],[ESTADOS]]=Tabla1[[#Headers],[CUMPLE]],1,0)</f>
        <v>0</v>
      </c>
      <c r="G393" s="7">
        <f>IF(Tabla1[[#This Row],[ESTADOS]]=Tabla1[[#Headers],[CUMPLE PARCIALMENTE]],1,0)</f>
        <v>0</v>
      </c>
      <c r="H393" s="7">
        <f>IF(Tabla1[[#This Row],[ESTADOS]]=Tabla1[[#Headers],[NO CUMPLE]],1,0)</f>
        <v>1</v>
      </c>
      <c r="I393" s="7">
        <f>IF(Tabla1[[#This Row],[ESTADOS]]=Tabla1[[#Headers],[NA]],1,0)</f>
        <v>0</v>
      </c>
      <c r="J393" s="20">
        <f>_xlfn.XLOOKUP(Tabla1[[#This Row],[ESTADOS]],Tabla3[ESTADO],Tabla3[CALIFICACIÓN],"No_estado",0,1)/25</f>
        <v>0</v>
      </c>
      <c r="K393" s="20">
        <f>_xlfn.XLOOKUP(Tabla1[[#This Row],[ESTADOS]],Tabla3[ESTADO],Tabla3[CALIFICACIÓN],"No_estado",0,1)/2</f>
        <v>0</v>
      </c>
      <c r="L393" s="3"/>
    </row>
    <row r="394" spans="1:12" ht="29" x14ac:dyDescent="0.35">
      <c r="A394" s="3" t="s">
        <v>49</v>
      </c>
      <c r="B394" s="2" t="str">
        <f>_xlfn.XLOOKUP(Tabla1[[#This Row],[ÁREAS]],Tabla2[ÁREAS],Tabla2[ABREVIATUTAS],"No_existe",0,1)</f>
        <v>DAQ</v>
      </c>
      <c r="C394" s="3" t="s">
        <v>12</v>
      </c>
      <c r="D394" s="3" t="s">
        <v>25</v>
      </c>
      <c r="E394" s="14" t="s">
        <v>75</v>
      </c>
      <c r="F394" s="7">
        <f>IF(Tabla1[[#This Row],[ESTADOS]]=Tabla1[[#Headers],[CUMPLE]],1,0)</f>
        <v>0</v>
      </c>
      <c r="G394" s="7">
        <f>IF(Tabla1[[#This Row],[ESTADOS]]=Tabla1[[#Headers],[CUMPLE PARCIALMENTE]],1,0)</f>
        <v>0</v>
      </c>
      <c r="H394" s="7">
        <f>IF(Tabla1[[#This Row],[ESTADOS]]=Tabla1[[#Headers],[NO CUMPLE]],1,0)</f>
        <v>1</v>
      </c>
      <c r="I394" s="7">
        <f>IF(Tabla1[[#This Row],[ESTADOS]]=Tabla1[[#Headers],[NA]],1,0)</f>
        <v>0</v>
      </c>
      <c r="J394" s="20">
        <f>_xlfn.XLOOKUP(Tabla1[[#This Row],[ESTADOS]],Tabla3[ESTADO],Tabla3[CALIFICACIÓN],"No_estado",0,1)/25</f>
        <v>0</v>
      </c>
      <c r="K394" s="20">
        <f>_xlfn.XLOOKUP(Tabla1[[#This Row],[ESTADOS]],Tabla3[ESTADO],Tabla3[CALIFICACIÓN],"No_estado",0,1)/2</f>
        <v>0</v>
      </c>
      <c r="L394" s="3"/>
    </row>
    <row r="395" spans="1:12" ht="29" x14ac:dyDescent="0.35">
      <c r="A395" s="3" t="s">
        <v>49</v>
      </c>
      <c r="B395" s="2" t="str">
        <f>_xlfn.XLOOKUP(Tabla1[[#This Row],[ÁREAS]],Tabla2[ÁREAS],Tabla2[ABREVIATUTAS],"No_existe",0,1)</f>
        <v>DAQ</v>
      </c>
      <c r="C395" s="3" t="s">
        <v>12</v>
      </c>
      <c r="D395" s="3" t="s">
        <v>26</v>
      </c>
      <c r="E395" s="14" t="s">
        <v>75</v>
      </c>
      <c r="F395" s="7">
        <f>IF(Tabla1[[#This Row],[ESTADOS]]=Tabla1[[#Headers],[CUMPLE]],1,0)</f>
        <v>0</v>
      </c>
      <c r="G395" s="7">
        <f>IF(Tabla1[[#This Row],[ESTADOS]]=Tabla1[[#Headers],[CUMPLE PARCIALMENTE]],1,0)</f>
        <v>0</v>
      </c>
      <c r="H395" s="7">
        <f>IF(Tabla1[[#This Row],[ESTADOS]]=Tabla1[[#Headers],[NO CUMPLE]],1,0)</f>
        <v>1</v>
      </c>
      <c r="I395" s="7">
        <f>IF(Tabla1[[#This Row],[ESTADOS]]=Tabla1[[#Headers],[NA]],1,0)</f>
        <v>0</v>
      </c>
      <c r="J395" s="20">
        <f>_xlfn.XLOOKUP(Tabla1[[#This Row],[ESTADOS]],Tabla3[ESTADO],Tabla3[CALIFICACIÓN],"No_estado",0,1)/25</f>
        <v>0</v>
      </c>
      <c r="K395" s="20">
        <f>_xlfn.XLOOKUP(Tabla1[[#This Row],[ESTADOS]],Tabla3[ESTADO],Tabla3[CALIFICACIÓN],"No_estado",0,1)/2</f>
        <v>0</v>
      </c>
      <c r="L395" s="3"/>
    </row>
    <row r="396" spans="1:12" ht="29" x14ac:dyDescent="0.35">
      <c r="A396" s="3" t="s">
        <v>49</v>
      </c>
      <c r="B396" s="2" t="str">
        <f>_xlfn.XLOOKUP(Tabla1[[#This Row],[ÁREAS]],Tabla2[ÁREAS],Tabla2[ABREVIATUTAS],"No_existe",0,1)</f>
        <v>DAQ</v>
      </c>
      <c r="C396" s="3" t="s">
        <v>13</v>
      </c>
      <c r="D396" s="3" t="s">
        <v>27</v>
      </c>
      <c r="E396" s="14" t="s">
        <v>75</v>
      </c>
      <c r="F396" s="7">
        <f>IF(Tabla1[[#This Row],[ESTADOS]]=Tabla1[[#Headers],[CUMPLE]],1,0)</f>
        <v>0</v>
      </c>
      <c r="G396" s="7">
        <f>IF(Tabla1[[#This Row],[ESTADOS]]=Tabla1[[#Headers],[CUMPLE PARCIALMENTE]],1,0)</f>
        <v>0</v>
      </c>
      <c r="H396" s="7">
        <f>IF(Tabla1[[#This Row],[ESTADOS]]=Tabla1[[#Headers],[NO CUMPLE]],1,0)</f>
        <v>1</v>
      </c>
      <c r="I396" s="7">
        <f>IF(Tabla1[[#This Row],[ESTADOS]]=Tabla1[[#Headers],[NA]],1,0)</f>
        <v>0</v>
      </c>
      <c r="J396" s="20">
        <f>_xlfn.XLOOKUP(Tabla1[[#This Row],[ESTADOS]],Tabla3[ESTADO],Tabla3[CALIFICACIÓN],"No_estado",0,1)/25</f>
        <v>0</v>
      </c>
      <c r="K396" s="20">
        <f>_xlfn.XLOOKUP(Tabla1[[#This Row],[ESTADOS]],Tabla3[ESTADO],Tabla3[CALIFICACIÓN],"No_estado",0,1)/4</f>
        <v>0</v>
      </c>
      <c r="L396" s="3"/>
    </row>
    <row r="397" spans="1:12" ht="29" x14ac:dyDescent="0.35">
      <c r="A397" s="3" t="s">
        <v>49</v>
      </c>
      <c r="B397" s="2" t="str">
        <f>_xlfn.XLOOKUP(Tabla1[[#This Row],[ÁREAS]],Tabla2[ÁREAS],Tabla2[ABREVIATUTAS],"No_existe",0,1)</f>
        <v>DAQ</v>
      </c>
      <c r="C397" s="3" t="s">
        <v>13</v>
      </c>
      <c r="D397" s="3" t="s">
        <v>28</v>
      </c>
      <c r="E397" s="14" t="s">
        <v>75</v>
      </c>
      <c r="F397" s="7">
        <f>IF(Tabla1[[#This Row],[ESTADOS]]=Tabla1[[#Headers],[CUMPLE]],1,0)</f>
        <v>0</v>
      </c>
      <c r="G397" s="7">
        <f>IF(Tabla1[[#This Row],[ESTADOS]]=Tabla1[[#Headers],[CUMPLE PARCIALMENTE]],1,0)</f>
        <v>0</v>
      </c>
      <c r="H397" s="7">
        <f>IF(Tabla1[[#This Row],[ESTADOS]]=Tabla1[[#Headers],[NO CUMPLE]],1,0)</f>
        <v>1</v>
      </c>
      <c r="I397" s="7">
        <f>IF(Tabla1[[#This Row],[ESTADOS]]=Tabla1[[#Headers],[NA]],1,0)</f>
        <v>0</v>
      </c>
      <c r="J397" s="20">
        <f>_xlfn.XLOOKUP(Tabla1[[#This Row],[ESTADOS]],Tabla3[ESTADO],Tabla3[CALIFICACIÓN],"No_estado",0,1)/25</f>
        <v>0</v>
      </c>
      <c r="K397" s="20">
        <f>_xlfn.XLOOKUP(Tabla1[[#This Row],[ESTADOS]],Tabla3[ESTADO],Tabla3[CALIFICACIÓN],"No_estado",0,1)/4</f>
        <v>0</v>
      </c>
      <c r="L397" s="3"/>
    </row>
    <row r="398" spans="1:12" ht="29" x14ac:dyDescent="0.35">
      <c r="A398" s="3" t="s">
        <v>49</v>
      </c>
      <c r="B398" s="2" t="str">
        <f>_xlfn.XLOOKUP(Tabla1[[#This Row],[ÁREAS]],Tabla2[ÁREAS],Tabla2[ABREVIATUTAS],"No_existe",0,1)</f>
        <v>DAQ</v>
      </c>
      <c r="C398" s="3" t="s">
        <v>13</v>
      </c>
      <c r="D398" s="3" t="s">
        <v>14</v>
      </c>
      <c r="E398" s="14" t="s">
        <v>75</v>
      </c>
      <c r="F398" s="7">
        <f>IF(Tabla1[[#This Row],[ESTADOS]]=Tabla1[[#Headers],[CUMPLE]],1,0)</f>
        <v>0</v>
      </c>
      <c r="G398" s="7">
        <f>IF(Tabla1[[#This Row],[ESTADOS]]=Tabla1[[#Headers],[CUMPLE PARCIALMENTE]],1,0)</f>
        <v>0</v>
      </c>
      <c r="H398" s="7">
        <f>IF(Tabla1[[#This Row],[ESTADOS]]=Tabla1[[#Headers],[NO CUMPLE]],1,0)</f>
        <v>1</v>
      </c>
      <c r="I398" s="7">
        <f>IF(Tabla1[[#This Row],[ESTADOS]]=Tabla1[[#Headers],[NA]],1,0)</f>
        <v>0</v>
      </c>
      <c r="J398" s="20">
        <f>_xlfn.XLOOKUP(Tabla1[[#This Row],[ESTADOS]],Tabla3[ESTADO],Tabla3[CALIFICACIÓN],"No_estado",0,1)/25</f>
        <v>0</v>
      </c>
      <c r="K398" s="20">
        <f>_xlfn.XLOOKUP(Tabla1[[#This Row],[ESTADOS]],Tabla3[ESTADO],Tabla3[CALIFICACIÓN],"No_estado",0,1)/4</f>
        <v>0</v>
      </c>
      <c r="L398" s="3"/>
    </row>
    <row r="399" spans="1:12" ht="29" x14ac:dyDescent="0.35">
      <c r="A399" s="3" t="s">
        <v>49</v>
      </c>
      <c r="B399" s="2" t="str">
        <f>_xlfn.XLOOKUP(Tabla1[[#This Row],[ÁREAS]],Tabla2[ÁREAS],Tabla2[ABREVIATUTAS],"No_existe",0,1)</f>
        <v>DAQ</v>
      </c>
      <c r="C399" s="3" t="s">
        <v>13</v>
      </c>
      <c r="D399" s="3" t="s">
        <v>29</v>
      </c>
      <c r="E399" s="14" t="s">
        <v>75</v>
      </c>
      <c r="F399" s="7">
        <f>IF(Tabla1[[#This Row],[ESTADOS]]=Tabla1[[#Headers],[CUMPLE]],1,0)</f>
        <v>0</v>
      </c>
      <c r="G399" s="7">
        <f>IF(Tabla1[[#This Row],[ESTADOS]]=Tabla1[[#Headers],[CUMPLE PARCIALMENTE]],1,0)</f>
        <v>0</v>
      </c>
      <c r="H399" s="7">
        <f>IF(Tabla1[[#This Row],[ESTADOS]]=Tabla1[[#Headers],[NO CUMPLE]],1,0)</f>
        <v>1</v>
      </c>
      <c r="I399" s="7">
        <f>IF(Tabla1[[#This Row],[ESTADOS]]=Tabla1[[#Headers],[NA]],1,0)</f>
        <v>0</v>
      </c>
      <c r="J399" s="20">
        <f>_xlfn.XLOOKUP(Tabla1[[#This Row],[ESTADOS]],Tabla3[ESTADO],Tabla3[CALIFICACIÓN],"No_estado",0,1)/25</f>
        <v>0</v>
      </c>
      <c r="K399" s="20">
        <f>_xlfn.XLOOKUP(Tabla1[[#This Row],[ESTADOS]],Tabla3[ESTADO],Tabla3[CALIFICACIÓN],"No_estado",0,1)/4</f>
        <v>0</v>
      </c>
      <c r="L399" s="3"/>
    </row>
    <row r="400" spans="1:12" ht="29" x14ac:dyDescent="0.35">
      <c r="A400" s="3" t="s">
        <v>49</v>
      </c>
      <c r="B400" s="2" t="str">
        <f>_xlfn.XLOOKUP(Tabla1[[#This Row],[ÁREAS]],Tabla2[ÁREAS],Tabla2[ABREVIATUTAS],"No_existe",0,1)</f>
        <v>DAQ</v>
      </c>
      <c r="C400" s="3" t="s">
        <v>15</v>
      </c>
      <c r="D400" s="3" t="s">
        <v>30</v>
      </c>
      <c r="E400" s="14" t="s">
        <v>75</v>
      </c>
      <c r="F400" s="7">
        <f>IF(Tabla1[[#This Row],[ESTADOS]]=Tabla1[[#Headers],[CUMPLE]],1,0)</f>
        <v>0</v>
      </c>
      <c r="G400" s="7">
        <f>IF(Tabla1[[#This Row],[ESTADOS]]=Tabla1[[#Headers],[CUMPLE PARCIALMENTE]],1,0)</f>
        <v>0</v>
      </c>
      <c r="H400" s="7">
        <f>IF(Tabla1[[#This Row],[ESTADOS]]=Tabla1[[#Headers],[NO CUMPLE]],1,0)</f>
        <v>1</v>
      </c>
      <c r="I400" s="7">
        <f>IF(Tabla1[[#This Row],[ESTADOS]]=Tabla1[[#Headers],[NA]],1,0)</f>
        <v>0</v>
      </c>
      <c r="J400" s="20">
        <f>_xlfn.XLOOKUP(Tabla1[[#This Row],[ESTADOS]],Tabla3[ESTADO],Tabla3[CALIFICACIÓN],"No_estado",0,1)/25</f>
        <v>0</v>
      </c>
      <c r="K400" s="20">
        <f>_xlfn.XLOOKUP(Tabla1[[#This Row],[ESTADOS]],Tabla3[ESTADO],Tabla3[CALIFICACIÓN],"No_estado",0,1)/2</f>
        <v>0</v>
      </c>
      <c r="L400" s="3"/>
    </row>
    <row r="401" spans="1:12" ht="29" x14ac:dyDescent="0.35">
      <c r="A401" s="3" t="s">
        <v>49</v>
      </c>
      <c r="B401" s="2" t="str">
        <f>_xlfn.XLOOKUP(Tabla1[[#This Row],[ÁREAS]],Tabla2[ÁREAS],Tabla2[ABREVIATUTAS],"No_existe",0,1)</f>
        <v>DAQ</v>
      </c>
      <c r="C401" s="3" t="s">
        <v>15</v>
      </c>
      <c r="D401" s="3" t="s">
        <v>31</v>
      </c>
      <c r="E401" s="14" t="s">
        <v>75</v>
      </c>
      <c r="F401" s="7">
        <f>IF(Tabla1[[#This Row],[ESTADOS]]=Tabla1[[#Headers],[CUMPLE]],1,0)</f>
        <v>0</v>
      </c>
      <c r="G401" s="7">
        <f>IF(Tabla1[[#This Row],[ESTADOS]]=Tabla1[[#Headers],[CUMPLE PARCIALMENTE]],1,0)</f>
        <v>0</v>
      </c>
      <c r="H401" s="7">
        <f>IF(Tabla1[[#This Row],[ESTADOS]]=Tabla1[[#Headers],[NO CUMPLE]],1,0)</f>
        <v>1</v>
      </c>
      <c r="I401" s="7">
        <f>IF(Tabla1[[#This Row],[ESTADOS]]=Tabla1[[#Headers],[NA]],1,0)</f>
        <v>0</v>
      </c>
      <c r="J401" s="20">
        <f>_xlfn.XLOOKUP(Tabla1[[#This Row],[ESTADOS]],Tabla3[ESTADO],Tabla3[CALIFICACIÓN],"No_estado",0,1)/25</f>
        <v>0</v>
      </c>
      <c r="K401" s="20">
        <f>_xlfn.XLOOKUP(Tabla1[[#This Row],[ESTADOS]],Tabla3[ESTADO],Tabla3[CALIFICACIÓN],"No_estado",0,1)/3</f>
        <v>0</v>
      </c>
      <c r="L401" s="3"/>
    </row>
    <row r="402" spans="1:12" ht="29" x14ac:dyDescent="0.35">
      <c r="A402" s="3" t="s">
        <v>50</v>
      </c>
      <c r="B402" s="2" t="str">
        <f>_xlfn.XLOOKUP(Tabla1[[#This Row],[ÁREAS]],Tabla2[ÁREAS],Tabla2[ABREVIATUTAS],"No_existe",0,1)</f>
        <v>DAL</v>
      </c>
      <c r="C402" s="3" t="s">
        <v>6</v>
      </c>
      <c r="D402" s="3" t="s">
        <v>16</v>
      </c>
      <c r="E402" s="14" t="s">
        <v>75</v>
      </c>
      <c r="F402" s="7">
        <f>IF(Tabla1[[#This Row],[ESTADOS]]=Tabla1[[#Headers],[CUMPLE]],1,0)</f>
        <v>0</v>
      </c>
      <c r="G402" s="7">
        <f>IF(Tabla1[[#This Row],[ESTADOS]]=Tabla1[[#Headers],[CUMPLE PARCIALMENTE]],1,0)</f>
        <v>0</v>
      </c>
      <c r="H402" s="7">
        <f>IF(Tabla1[[#This Row],[ESTADOS]]=Tabla1[[#Headers],[NO CUMPLE]],1,0)</f>
        <v>1</v>
      </c>
      <c r="I402" s="7">
        <f>IF(Tabla1[[#This Row],[ESTADOS]]=Tabla1[[#Headers],[NA]],1,0)</f>
        <v>0</v>
      </c>
      <c r="J402" s="20">
        <f>_xlfn.XLOOKUP(Tabla1[[#This Row],[ESTADOS]],Tabla3[ESTADO],Tabla3[CALIFICACIÓN],"No_estado",0,1)/25</f>
        <v>0</v>
      </c>
      <c r="K402" s="20">
        <f>_xlfn.XLOOKUP(Tabla1[[#This Row],[ESTADOS]],Tabla3[ESTADO],Tabla3[CALIFICACIÓN],"No_estado",0,1)/3</f>
        <v>0</v>
      </c>
      <c r="L402" s="3"/>
    </row>
    <row r="403" spans="1:12" ht="58" x14ac:dyDescent="0.35">
      <c r="A403" s="3" t="s">
        <v>50</v>
      </c>
      <c r="B403" s="2" t="str">
        <f>_xlfn.XLOOKUP(Tabla1[[#This Row],[ÁREAS]],Tabla2[ÁREAS],Tabla2[ABREVIATUTAS],"No_existe",0,1)</f>
        <v>DAL</v>
      </c>
      <c r="C403" s="3" t="s">
        <v>6</v>
      </c>
      <c r="D403" s="3" t="s">
        <v>17</v>
      </c>
      <c r="E403" s="14" t="s">
        <v>75</v>
      </c>
      <c r="F403" s="7">
        <f>IF(Tabla1[[#This Row],[ESTADOS]]=Tabla1[[#Headers],[CUMPLE]],1,0)</f>
        <v>0</v>
      </c>
      <c r="G403" s="7">
        <f>IF(Tabla1[[#This Row],[ESTADOS]]=Tabla1[[#Headers],[CUMPLE PARCIALMENTE]],1,0)</f>
        <v>0</v>
      </c>
      <c r="H403" s="7">
        <f>IF(Tabla1[[#This Row],[ESTADOS]]=Tabla1[[#Headers],[NO CUMPLE]],1,0)</f>
        <v>1</v>
      </c>
      <c r="I403" s="7">
        <f>IF(Tabla1[[#This Row],[ESTADOS]]=Tabla1[[#Headers],[NA]],1,0)</f>
        <v>0</v>
      </c>
      <c r="J403" s="20">
        <f>_xlfn.XLOOKUP(Tabla1[[#This Row],[ESTADOS]],Tabla3[ESTADO],Tabla3[CALIFICACIÓN],"No_estado",0,1)/25</f>
        <v>0</v>
      </c>
      <c r="K403" s="20">
        <f>_xlfn.XLOOKUP(Tabla1[[#This Row],[ESTADOS]],Tabla3[ESTADO],Tabla3[CALIFICACIÓN],"No_estado",0,1)/3</f>
        <v>0</v>
      </c>
      <c r="L403" s="3"/>
    </row>
    <row r="404" spans="1:12" ht="43.5" x14ac:dyDescent="0.35">
      <c r="A404" s="3" t="s">
        <v>50</v>
      </c>
      <c r="B404" s="2" t="str">
        <f>_xlfn.XLOOKUP(Tabla1[[#This Row],[ÁREAS]],Tabla2[ÁREAS],Tabla2[ABREVIATUTAS],"No_existe",0,1)</f>
        <v>DAL</v>
      </c>
      <c r="C404" s="3" t="s">
        <v>6</v>
      </c>
      <c r="D404" s="3" t="s">
        <v>18</v>
      </c>
      <c r="E404" s="14" t="s">
        <v>74</v>
      </c>
      <c r="F404" s="7">
        <f>IF(Tabla1[[#This Row],[ESTADOS]]=Tabla1[[#Headers],[CUMPLE]],1,0)</f>
        <v>0</v>
      </c>
      <c r="G404" s="7">
        <f>IF(Tabla1[[#This Row],[ESTADOS]]=Tabla1[[#Headers],[CUMPLE PARCIALMENTE]],1,0)</f>
        <v>1</v>
      </c>
      <c r="H404" s="7">
        <f>IF(Tabla1[[#This Row],[ESTADOS]]=Tabla1[[#Headers],[NO CUMPLE]],1,0)</f>
        <v>0</v>
      </c>
      <c r="I404" s="7">
        <f>IF(Tabla1[[#This Row],[ESTADOS]]=Tabla1[[#Headers],[NA]],1,0)</f>
        <v>0</v>
      </c>
      <c r="J404" s="20">
        <f>_xlfn.XLOOKUP(Tabla1[[#This Row],[ESTADOS]],Tabla3[ESTADO],Tabla3[CALIFICACIÓN],"No_estado",0,1)/25</f>
        <v>0.02</v>
      </c>
      <c r="K404" s="20">
        <f>_xlfn.XLOOKUP(Tabla1[[#This Row],[ESTADOS]],Tabla3[ESTADO],Tabla3[CALIFICACIÓN],"No_estado",0,1)/3</f>
        <v>0.16666666666666666</v>
      </c>
      <c r="L404" s="3"/>
    </row>
    <row r="405" spans="1:12" ht="43.5" x14ac:dyDescent="0.35">
      <c r="A405" s="3" t="s">
        <v>50</v>
      </c>
      <c r="B405" s="2" t="str">
        <f>_xlfn.XLOOKUP(Tabla1[[#This Row],[ÁREAS]],Tabla2[ÁREAS],Tabla2[ABREVIATUTAS],"No_existe",0,1)</f>
        <v>DAL</v>
      </c>
      <c r="C405" s="3" t="s">
        <v>7</v>
      </c>
      <c r="D405" s="3" t="s">
        <v>19</v>
      </c>
      <c r="E405" s="14" t="s">
        <v>73</v>
      </c>
      <c r="F405" s="7">
        <f>IF(Tabla1[[#This Row],[ESTADOS]]=Tabla1[[#Headers],[CUMPLE]],1,0)</f>
        <v>1</v>
      </c>
      <c r="G405" s="7">
        <f>IF(Tabla1[[#This Row],[ESTADOS]]=Tabla1[[#Headers],[CUMPLE PARCIALMENTE]],1,0)</f>
        <v>0</v>
      </c>
      <c r="H405" s="7">
        <f>IF(Tabla1[[#This Row],[ESTADOS]]=Tabla1[[#Headers],[NO CUMPLE]],1,0)</f>
        <v>0</v>
      </c>
      <c r="I405" s="7">
        <f>IF(Tabla1[[#This Row],[ESTADOS]]=Tabla1[[#Headers],[NA]],1,0)</f>
        <v>0</v>
      </c>
      <c r="J405" s="20">
        <f>_xlfn.XLOOKUP(Tabla1[[#This Row],[ESTADOS]],Tabla3[ESTADO],Tabla3[CALIFICACIÓN],"No_estado",0,1)/25</f>
        <v>0.04</v>
      </c>
      <c r="K405" s="20">
        <f>_xlfn.XLOOKUP(Tabla1[[#This Row],[ESTADOS]],Tabla3[ESTADO],Tabla3[CALIFICACIÓN],"No_estado",0,1)/5</f>
        <v>0.2</v>
      </c>
      <c r="L405" s="3"/>
    </row>
    <row r="406" spans="1:12" ht="29" x14ac:dyDescent="0.35">
      <c r="A406" s="3" t="s">
        <v>50</v>
      </c>
      <c r="B406" s="2" t="str">
        <f>_xlfn.XLOOKUP(Tabla1[[#This Row],[ÁREAS]],Tabla2[ÁREAS],Tabla2[ABREVIATUTAS],"No_existe",0,1)</f>
        <v>DAL</v>
      </c>
      <c r="C406" s="3" t="s">
        <v>7</v>
      </c>
      <c r="D406" s="3" t="s">
        <v>20</v>
      </c>
      <c r="E406" s="14" t="s">
        <v>73</v>
      </c>
      <c r="F406" s="7">
        <f>IF(Tabla1[[#This Row],[ESTADOS]]=Tabla1[[#Headers],[CUMPLE]],1,0)</f>
        <v>1</v>
      </c>
      <c r="G406" s="7">
        <f>IF(Tabla1[[#This Row],[ESTADOS]]=Tabla1[[#Headers],[CUMPLE PARCIALMENTE]],1,0)</f>
        <v>0</v>
      </c>
      <c r="H406" s="7">
        <f>IF(Tabla1[[#This Row],[ESTADOS]]=Tabla1[[#Headers],[NO CUMPLE]],1,0)</f>
        <v>0</v>
      </c>
      <c r="I406" s="7">
        <f>IF(Tabla1[[#This Row],[ESTADOS]]=Tabla1[[#Headers],[NA]],1,0)</f>
        <v>0</v>
      </c>
      <c r="J406" s="20">
        <f>_xlfn.XLOOKUP(Tabla1[[#This Row],[ESTADOS]],Tabla3[ESTADO],Tabla3[CALIFICACIÓN],"No_estado",0,1)/25</f>
        <v>0.04</v>
      </c>
      <c r="K406" s="20">
        <f>_xlfn.XLOOKUP(Tabla1[[#This Row],[ESTADOS]],Tabla3[ESTADO],Tabla3[CALIFICACIÓN],"No_estado",0,1)/5</f>
        <v>0.2</v>
      </c>
      <c r="L406" s="3"/>
    </row>
    <row r="407" spans="1:12" ht="29" x14ac:dyDescent="0.35">
      <c r="A407" s="3" t="s">
        <v>50</v>
      </c>
      <c r="B407" s="2" t="str">
        <f>_xlfn.XLOOKUP(Tabla1[[#This Row],[ÁREAS]],Tabla2[ÁREAS],Tabla2[ABREVIATUTAS],"No_existe",0,1)</f>
        <v>DAL</v>
      </c>
      <c r="C407" s="3" t="s">
        <v>7</v>
      </c>
      <c r="D407" s="3" t="s">
        <v>9</v>
      </c>
      <c r="E407" s="14" t="s">
        <v>75</v>
      </c>
      <c r="F407" s="7">
        <f>IF(Tabla1[[#This Row],[ESTADOS]]=Tabla1[[#Headers],[CUMPLE]],1,0)</f>
        <v>0</v>
      </c>
      <c r="G407" s="7">
        <f>IF(Tabla1[[#This Row],[ESTADOS]]=Tabla1[[#Headers],[CUMPLE PARCIALMENTE]],1,0)</f>
        <v>0</v>
      </c>
      <c r="H407" s="7">
        <f>IF(Tabla1[[#This Row],[ESTADOS]]=Tabla1[[#Headers],[NO CUMPLE]],1,0)</f>
        <v>1</v>
      </c>
      <c r="I407" s="7">
        <f>IF(Tabla1[[#This Row],[ESTADOS]]=Tabla1[[#Headers],[NA]],1,0)</f>
        <v>0</v>
      </c>
      <c r="J407" s="20">
        <f>_xlfn.XLOOKUP(Tabla1[[#This Row],[ESTADOS]],Tabla3[ESTADO],Tabla3[CALIFICACIÓN],"No_estado",0,1)/25</f>
        <v>0</v>
      </c>
      <c r="K407" s="20">
        <f>_xlfn.XLOOKUP(Tabla1[[#This Row],[ESTADOS]],Tabla3[ESTADO],Tabla3[CALIFICACIÓN],"No_estado",0,1)/5</f>
        <v>0</v>
      </c>
      <c r="L407" s="3"/>
    </row>
    <row r="408" spans="1:12" ht="29" x14ac:dyDescent="0.35">
      <c r="A408" s="3" t="s">
        <v>50</v>
      </c>
      <c r="B408" s="2" t="str">
        <f>_xlfn.XLOOKUP(Tabla1[[#This Row],[ÁREAS]],Tabla2[ÁREAS],Tabla2[ABREVIATUTAS],"No_existe",0,1)</f>
        <v>DAL</v>
      </c>
      <c r="C408" s="3" t="s">
        <v>7</v>
      </c>
      <c r="D408" s="3" t="s">
        <v>8</v>
      </c>
      <c r="E408" s="14" t="s">
        <v>75</v>
      </c>
      <c r="F408" s="7">
        <f>IF(Tabla1[[#This Row],[ESTADOS]]=Tabla1[[#Headers],[CUMPLE]],1,0)</f>
        <v>0</v>
      </c>
      <c r="G408" s="7">
        <f>IF(Tabla1[[#This Row],[ESTADOS]]=Tabla1[[#Headers],[CUMPLE PARCIALMENTE]],1,0)</f>
        <v>0</v>
      </c>
      <c r="H408" s="7">
        <f>IF(Tabla1[[#This Row],[ESTADOS]]=Tabla1[[#Headers],[NO CUMPLE]],1,0)</f>
        <v>1</v>
      </c>
      <c r="I408" s="7">
        <f>IF(Tabla1[[#This Row],[ESTADOS]]=Tabla1[[#Headers],[NA]],1,0)</f>
        <v>0</v>
      </c>
      <c r="J408" s="20">
        <f>_xlfn.XLOOKUP(Tabla1[[#This Row],[ESTADOS]],Tabla3[ESTADO],Tabla3[CALIFICACIÓN],"No_estado",0,1)/25</f>
        <v>0</v>
      </c>
      <c r="K408" s="20">
        <f>_xlfn.XLOOKUP(Tabla1[[#This Row],[ESTADOS]],Tabla3[ESTADO],Tabla3[CALIFICACIÓN],"No_estado",0,1)/5</f>
        <v>0</v>
      </c>
      <c r="L408" s="3"/>
    </row>
    <row r="409" spans="1:12" ht="29" x14ac:dyDescent="0.35">
      <c r="A409" s="3" t="s">
        <v>50</v>
      </c>
      <c r="B409" s="2" t="str">
        <f>_xlfn.XLOOKUP(Tabla1[[#This Row],[ÁREAS]],Tabla2[ÁREAS],Tabla2[ABREVIATUTAS],"No_existe",0,1)</f>
        <v>DAL</v>
      </c>
      <c r="C409" s="3" t="s">
        <v>7</v>
      </c>
      <c r="D409" s="3" t="s">
        <v>21</v>
      </c>
      <c r="E409" s="14" t="s">
        <v>75</v>
      </c>
      <c r="F409" s="7">
        <f>IF(Tabla1[[#This Row],[ESTADOS]]=Tabla1[[#Headers],[CUMPLE]],1,0)</f>
        <v>0</v>
      </c>
      <c r="G409" s="7">
        <f>IF(Tabla1[[#This Row],[ESTADOS]]=Tabla1[[#Headers],[CUMPLE PARCIALMENTE]],1,0)</f>
        <v>0</v>
      </c>
      <c r="H409" s="7">
        <f>IF(Tabla1[[#This Row],[ESTADOS]]=Tabla1[[#Headers],[NO CUMPLE]],1,0)</f>
        <v>1</v>
      </c>
      <c r="I409" s="7">
        <f>IF(Tabla1[[#This Row],[ESTADOS]]=Tabla1[[#Headers],[NA]],1,0)</f>
        <v>0</v>
      </c>
      <c r="J409" s="20">
        <f>_xlfn.XLOOKUP(Tabla1[[#This Row],[ESTADOS]],Tabla3[ESTADO],Tabla3[CALIFICACIÓN],"No_estado",0,1)/25</f>
        <v>0</v>
      </c>
      <c r="K409" s="20">
        <f>_xlfn.XLOOKUP(Tabla1[[#This Row],[ESTADOS]],Tabla3[ESTADO],Tabla3[CALIFICACIÓN],"No_estado",0,1)/5</f>
        <v>0</v>
      </c>
      <c r="L409" s="3"/>
    </row>
    <row r="410" spans="1:12" ht="29" x14ac:dyDescent="0.35">
      <c r="A410" s="3" t="s">
        <v>50</v>
      </c>
      <c r="B410" s="2" t="str">
        <f>_xlfn.XLOOKUP(Tabla1[[#This Row],[ÁREAS]],Tabla2[ÁREAS],Tabla2[ABREVIATUTAS],"No_existe",0,1)</f>
        <v>DAL</v>
      </c>
      <c r="C410" s="3" t="s">
        <v>10</v>
      </c>
      <c r="D410" s="3" t="s">
        <v>22</v>
      </c>
      <c r="E410" s="14" t="s">
        <v>75</v>
      </c>
      <c r="F410" s="7">
        <f>IF(Tabla1[[#This Row],[ESTADOS]]=Tabla1[[#Headers],[CUMPLE]],1,0)</f>
        <v>0</v>
      </c>
      <c r="G410" s="7">
        <f>IF(Tabla1[[#This Row],[ESTADOS]]=Tabla1[[#Headers],[CUMPLE PARCIALMENTE]],1,0)</f>
        <v>0</v>
      </c>
      <c r="H410" s="7">
        <f>IF(Tabla1[[#This Row],[ESTADOS]]=Tabla1[[#Headers],[NO CUMPLE]],1,0)</f>
        <v>1</v>
      </c>
      <c r="I410" s="7">
        <f>IF(Tabla1[[#This Row],[ESTADOS]]=Tabla1[[#Headers],[NA]],1,0)</f>
        <v>0</v>
      </c>
      <c r="J410" s="20">
        <f>_xlfn.XLOOKUP(Tabla1[[#This Row],[ESTADOS]],Tabla3[ESTADO],Tabla3[CALIFICACIÓN],"No_estado",0,1)/25</f>
        <v>0</v>
      </c>
      <c r="K410" s="20">
        <f>_xlfn.XLOOKUP(Tabla1[[#This Row],[ESTADOS]],Tabla3[ESTADO],Tabla3[CALIFICACIÓN],"No_estado",0,1)/2</f>
        <v>0</v>
      </c>
      <c r="L410" s="3"/>
    </row>
    <row r="411" spans="1:12" ht="29" x14ac:dyDescent="0.35">
      <c r="A411" s="3" t="s">
        <v>50</v>
      </c>
      <c r="B411" s="2" t="str">
        <f>_xlfn.XLOOKUP(Tabla1[[#This Row],[ÁREAS]],Tabla2[ÁREAS],Tabla2[ABREVIATUTAS],"No_existe",0,1)</f>
        <v>DAL</v>
      </c>
      <c r="C411" s="3" t="s">
        <v>10</v>
      </c>
      <c r="D411" s="3" t="s">
        <v>23</v>
      </c>
      <c r="E411" s="14" t="s">
        <v>75</v>
      </c>
      <c r="F411" s="7">
        <f>IF(Tabla1[[#This Row],[ESTADOS]]=Tabla1[[#Headers],[CUMPLE]],1,0)</f>
        <v>0</v>
      </c>
      <c r="G411" s="7">
        <f>IF(Tabla1[[#This Row],[ESTADOS]]=Tabla1[[#Headers],[CUMPLE PARCIALMENTE]],1,0)</f>
        <v>0</v>
      </c>
      <c r="H411" s="7">
        <f>IF(Tabla1[[#This Row],[ESTADOS]]=Tabla1[[#Headers],[NO CUMPLE]],1,0)</f>
        <v>1</v>
      </c>
      <c r="I411" s="7">
        <f>IF(Tabla1[[#This Row],[ESTADOS]]=Tabla1[[#Headers],[NA]],1,0)</f>
        <v>0</v>
      </c>
      <c r="J411" s="20">
        <f>_xlfn.XLOOKUP(Tabla1[[#This Row],[ESTADOS]],Tabla3[ESTADO],Tabla3[CALIFICACIÓN],"No_estado",0,1)/25</f>
        <v>0</v>
      </c>
      <c r="K411" s="20">
        <f>_xlfn.XLOOKUP(Tabla1[[#This Row],[ESTADOS]],Tabla3[ESTADO],Tabla3[CALIFICACIÓN],"No_estado",0,1)/2</f>
        <v>0</v>
      </c>
      <c r="L411" s="3"/>
    </row>
    <row r="412" spans="1:12" ht="29" x14ac:dyDescent="0.35">
      <c r="A412" s="3" t="s">
        <v>50</v>
      </c>
      <c r="B412" s="2" t="str">
        <f>_xlfn.XLOOKUP(Tabla1[[#This Row],[ÁREAS]],Tabla2[ÁREAS],Tabla2[ABREVIATUTAS],"No_existe",0,1)</f>
        <v>DAL</v>
      </c>
      <c r="C412" s="3" t="s">
        <v>85</v>
      </c>
      <c r="D412" s="3" t="s">
        <v>86</v>
      </c>
      <c r="E412" s="14" t="s">
        <v>75</v>
      </c>
      <c r="F412" s="7">
        <f>IF(Tabla1[[#This Row],[ESTADOS]]=Tabla1[[#Headers],[CUMPLE]],1,0)</f>
        <v>0</v>
      </c>
      <c r="G412" s="7">
        <f>IF(Tabla1[[#This Row],[ESTADOS]]=Tabla1[[#Headers],[CUMPLE PARCIALMENTE]],1,0)</f>
        <v>0</v>
      </c>
      <c r="H412" s="7">
        <f>IF(Tabla1[[#This Row],[ESTADOS]]=Tabla1[[#Headers],[NO CUMPLE]],1,0)</f>
        <v>1</v>
      </c>
      <c r="I412" s="7">
        <f>IF(Tabla1[[#This Row],[ESTADOS]]=Tabla1[[#Headers],[NA]],1,0)</f>
        <v>0</v>
      </c>
      <c r="J412" s="20">
        <f>_xlfn.XLOOKUP(Tabla1[[#This Row],[ESTADOS]],Tabla3[ESTADO],Tabla3[CALIFICACIÓN],"No_estado",0,1)/25</f>
        <v>0</v>
      </c>
      <c r="K412" s="20">
        <f>_xlfn.XLOOKUP(Tabla1[[#This Row],[ESTADOS]],Tabla3[ESTADO],Tabla3[CALIFICACIÓN],"No_estado",0,1)/3</f>
        <v>0</v>
      </c>
      <c r="L412" s="3"/>
    </row>
    <row r="413" spans="1:12" ht="43.5" x14ac:dyDescent="0.35">
      <c r="A413" s="3" t="s">
        <v>50</v>
      </c>
      <c r="B413" s="2" t="str">
        <f>_xlfn.XLOOKUP(Tabla1[[#This Row],[ÁREAS]],Tabla2[ÁREAS],Tabla2[ABREVIATUTAS],"No_existe",0,1)</f>
        <v>DAL</v>
      </c>
      <c r="C413" s="3" t="s">
        <v>85</v>
      </c>
      <c r="D413" s="3" t="s">
        <v>87</v>
      </c>
      <c r="E413" s="14" t="s">
        <v>75</v>
      </c>
      <c r="F413" s="7">
        <f>IF(Tabla1[[#This Row],[ESTADOS]]=Tabla1[[#Headers],[CUMPLE]],1,0)</f>
        <v>0</v>
      </c>
      <c r="G413" s="7">
        <f>IF(Tabla1[[#This Row],[ESTADOS]]=Tabla1[[#Headers],[CUMPLE PARCIALMENTE]],1,0)</f>
        <v>0</v>
      </c>
      <c r="H413" s="7">
        <f>IF(Tabla1[[#This Row],[ESTADOS]]=Tabla1[[#Headers],[NO CUMPLE]],1,0)</f>
        <v>1</v>
      </c>
      <c r="I413" s="7">
        <f>IF(Tabla1[[#This Row],[ESTADOS]]=Tabla1[[#Headers],[NA]],1,0)</f>
        <v>0</v>
      </c>
      <c r="J413" s="20">
        <f>_xlfn.XLOOKUP(Tabla1[[#This Row],[ESTADOS]],Tabla3[ESTADO],Tabla3[CALIFICACIÓN],"No_estado",0,1)/25</f>
        <v>0</v>
      </c>
      <c r="K413" s="20">
        <f>_xlfn.XLOOKUP(Tabla1[[#This Row],[ESTADOS]],Tabla3[ESTADO],Tabla3[CALIFICACIÓN],"No_estado",0,1)/3</f>
        <v>0</v>
      </c>
      <c r="L413" s="3"/>
    </row>
    <row r="414" spans="1:12" ht="29" x14ac:dyDescent="0.35">
      <c r="A414" s="3" t="s">
        <v>50</v>
      </c>
      <c r="B414" s="2" t="str">
        <f>_xlfn.XLOOKUP(Tabla1[[#This Row],[ÁREAS]],Tabla2[ÁREAS],Tabla2[ABREVIATUTAS],"No_existe",0,1)</f>
        <v>DAL</v>
      </c>
      <c r="C414" s="3" t="s">
        <v>85</v>
      </c>
      <c r="D414" s="3" t="s">
        <v>88</v>
      </c>
      <c r="E414" s="14" t="s">
        <v>75</v>
      </c>
      <c r="F414" s="7">
        <f>IF(Tabla1[[#This Row],[ESTADOS]]=Tabla1[[#Headers],[CUMPLE]],1,0)</f>
        <v>0</v>
      </c>
      <c r="G414" s="7">
        <f>IF(Tabla1[[#This Row],[ESTADOS]]=Tabla1[[#Headers],[CUMPLE PARCIALMENTE]],1,0)</f>
        <v>0</v>
      </c>
      <c r="H414" s="7">
        <f>IF(Tabla1[[#This Row],[ESTADOS]]=Tabla1[[#Headers],[NO CUMPLE]],1,0)</f>
        <v>1</v>
      </c>
      <c r="I414" s="7">
        <f>IF(Tabla1[[#This Row],[ESTADOS]]=Tabla1[[#Headers],[NA]],1,0)</f>
        <v>0</v>
      </c>
      <c r="J414" s="20">
        <f>_xlfn.XLOOKUP(Tabla1[[#This Row],[ESTADOS]],Tabla3[ESTADO],Tabla3[CALIFICACIÓN],"No_estado",0,1)/25</f>
        <v>0</v>
      </c>
      <c r="K414" s="20">
        <f>_xlfn.XLOOKUP(Tabla1[[#This Row],[ESTADOS]],Tabla3[ESTADO],Tabla3[CALIFICACIÓN],"No_estado",0,1)/3</f>
        <v>0</v>
      </c>
      <c r="L414" s="3"/>
    </row>
    <row r="415" spans="1:12" ht="29" x14ac:dyDescent="0.35">
      <c r="A415" s="3" t="s">
        <v>50</v>
      </c>
      <c r="B415" s="2" t="str">
        <f>_xlfn.XLOOKUP(Tabla1[[#This Row],[ÁREAS]],Tabla2[ÁREAS],Tabla2[ABREVIATUTAS],"No_existe",0,1)</f>
        <v>DAL</v>
      </c>
      <c r="C415" s="3" t="s">
        <v>90</v>
      </c>
      <c r="D415" s="3" t="s">
        <v>91</v>
      </c>
      <c r="E415" s="14" t="s">
        <v>74</v>
      </c>
      <c r="F415" s="7">
        <f>IF(Tabla1[[#This Row],[ESTADOS]]=Tabla1[[#Headers],[CUMPLE]],1,0)</f>
        <v>0</v>
      </c>
      <c r="G415" s="7">
        <f>IF(Tabla1[[#This Row],[ESTADOS]]=Tabla1[[#Headers],[CUMPLE PARCIALMENTE]],1,0)</f>
        <v>1</v>
      </c>
      <c r="H415" s="7">
        <f>IF(Tabla1[[#This Row],[ESTADOS]]=Tabla1[[#Headers],[NO CUMPLE]],1,0)</f>
        <v>0</v>
      </c>
      <c r="I415" s="7">
        <f>IF(Tabla1[[#This Row],[ESTADOS]]=Tabla1[[#Headers],[NA]],1,0)</f>
        <v>0</v>
      </c>
      <c r="J415" s="20">
        <f>_xlfn.XLOOKUP(Tabla1[[#This Row],[ESTADOS]],Tabla3[ESTADO],Tabla3[CALIFICACIÓN],"No_estado",0,1)/25</f>
        <v>0.02</v>
      </c>
      <c r="K415" s="20">
        <f>_xlfn.XLOOKUP(Tabla1[[#This Row],[ESTADOS]],Tabla3[ESTADO],Tabla3[CALIFICACIÓN],"No_estado",0,1)/2</f>
        <v>0.25</v>
      </c>
      <c r="L415" s="3"/>
    </row>
    <row r="416" spans="1:12" ht="29" x14ac:dyDescent="0.35">
      <c r="A416" s="3" t="s">
        <v>50</v>
      </c>
      <c r="B416" s="2" t="str">
        <f>_xlfn.XLOOKUP(Tabla1[[#This Row],[ÁREAS]],Tabla2[ÁREAS],Tabla2[ABREVIATUTAS],"No_existe",0,1)</f>
        <v>DAL</v>
      </c>
      <c r="C416" s="3" t="s">
        <v>90</v>
      </c>
      <c r="D416" s="3" t="s">
        <v>92</v>
      </c>
      <c r="E416" s="14" t="s">
        <v>75</v>
      </c>
      <c r="F416" s="7">
        <f>IF(Tabla1[[#This Row],[ESTADOS]]=Tabla1[[#Headers],[CUMPLE]],1,0)</f>
        <v>0</v>
      </c>
      <c r="G416" s="7">
        <f>IF(Tabla1[[#This Row],[ESTADOS]]=Tabla1[[#Headers],[CUMPLE PARCIALMENTE]],1,0)</f>
        <v>0</v>
      </c>
      <c r="H416" s="7">
        <f>IF(Tabla1[[#This Row],[ESTADOS]]=Tabla1[[#Headers],[NO CUMPLE]],1,0)</f>
        <v>1</v>
      </c>
      <c r="I416" s="7">
        <f>IF(Tabla1[[#This Row],[ESTADOS]]=Tabla1[[#Headers],[NA]],1,0)</f>
        <v>0</v>
      </c>
      <c r="J416" s="20">
        <f>_xlfn.XLOOKUP(Tabla1[[#This Row],[ESTADOS]],Tabla3[ESTADO],Tabla3[CALIFICACIÓN],"No_estado",0,1)/25</f>
        <v>0</v>
      </c>
      <c r="K416" s="20">
        <f>_xlfn.XLOOKUP(Tabla1[[#This Row],[ESTADOS]],Tabla3[ESTADO],Tabla3[CALIFICACIÓN],"No_estado",0,1)/2</f>
        <v>0</v>
      </c>
      <c r="L416" s="3"/>
    </row>
    <row r="417" spans="1:12" ht="29" x14ac:dyDescent="0.35">
      <c r="A417" s="3" t="s">
        <v>50</v>
      </c>
      <c r="B417" s="2" t="str">
        <f>_xlfn.XLOOKUP(Tabla1[[#This Row],[ÁREAS]],Tabla2[ÁREAS],Tabla2[ABREVIATUTAS],"No_existe",0,1)</f>
        <v>DAL</v>
      </c>
      <c r="C417" s="3" t="s">
        <v>11</v>
      </c>
      <c r="D417" s="3" t="s">
        <v>24</v>
      </c>
      <c r="E417" s="14" t="s">
        <v>75</v>
      </c>
      <c r="F417" s="7">
        <f>IF(Tabla1[[#This Row],[ESTADOS]]=Tabla1[[#Headers],[CUMPLE]],1,0)</f>
        <v>0</v>
      </c>
      <c r="G417" s="7">
        <f>IF(Tabla1[[#This Row],[ESTADOS]]=Tabla1[[#Headers],[CUMPLE PARCIALMENTE]],1,0)</f>
        <v>0</v>
      </c>
      <c r="H417" s="7">
        <f>IF(Tabla1[[#This Row],[ESTADOS]]=Tabla1[[#Headers],[NO CUMPLE]],1,0)</f>
        <v>1</v>
      </c>
      <c r="I417" s="7">
        <f>IF(Tabla1[[#This Row],[ESTADOS]]=Tabla1[[#Headers],[NA]],1,0)</f>
        <v>0</v>
      </c>
      <c r="J417" s="20">
        <f>_xlfn.XLOOKUP(Tabla1[[#This Row],[ESTADOS]],Tabla3[ESTADO],Tabla3[CALIFICACIÓN],"No_estado",0,1)/25</f>
        <v>0</v>
      </c>
      <c r="K417" s="20">
        <f>_xlfn.XLOOKUP(Tabla1[[#This Row],[ESTADOS]],Tabla3[ESTADO],Tabla3[CALIFICACIÓN],"No_estado",0,1)/2</f>
        <v>0</v>
      </c>
      <c r="L417" s="3"/>
    </row>
    <row r="418" spans="1:12" ht="58" x14ac:dyDescent="0.35">
      <c r="A418" s="3" t="s">
        <v>50</v>
      </c>
      <c r="B418" s="2" t="str">
        <f>_xlfn.XLOOKUP(Tabla1[[#This Row],[ÁREAS]],Tabla2[ÁREAS],Tabla2[ABREVIATUTAS],"No_existe",0,1)</f>
        <v>DAL</v>
      </c>
      <c r="C418" s="3" t="s">
        <v>11</v>
      </c>
      <c r="D418" s="3" t="s">
        <v>84</v>
      </c>
      <c r="E418" s="14" t="s">
        <v>75</v>
      </c>
      <c r="F418" s="7">
        <f>IF(Tabla1[[#This Row],[ESTADOS]]=Tabla1[[#Headers],[CUMPLE]],1,0)</f>
        <v>0</v>
      </c>
      <c r="G418" s="7">
        <f>IF(Tabla1[[#This Row],[ESTADOS]]=Tabla1[[#Headers],[CUMPLE PARCIALMENTE]],1,0)</f>
        <v>0</v>
      </c>
      <c r="H418" s="7">
        <f>IF(Tabla1[[#This Row],[ESTADOS]]=Tabla1[[#Headers],[NO CUMPLE]],1,0)</f>
        <v>1</v>
      </c>
      <c r="I418" s="7">
        <f>IF(Tabla1[[#This Row],[ESTADOS]]=Tabla1[[#Headers],[NA]],1,0)</f>
        <v>0</v>
      </c>
      <c r="J418" s="20">
        <f>_xlfn.XLOOKUP(Tabla1[[#This Row],[ESTADOS]],Tabla3[ESTADO],Tabla3[CALIFICACIÓN],"No_estado",0,1)/25</f>
        <v>0</v>
      </c>
      <c r="K418" s="20">
        <f>_xlfn.XLOOKUP(Tabla1[[#This Row],[ESTADOS]],Tabla3[ESTADO],Tabla3[CALIFICACIÓN],"No_estado",0,1)/2</f>
        <v>0</v>
      </c>
      <c r="L418" s="3"/>
    </row>
    <row r="419" spans="1:12" ht="29" x14ac:dyDescent="0.35">
      <c r="A419" s="3" t="s">
        <v>50</v>
      </c>
      <c r="B419" s="2" t="str">
        <f>_xlfn.XLOOKUP(Tabla1[[#This Row],[ÁREAS]],Tabla2[ÁREAS],Tabla2[ABREVIATUTAS],"No_existe",0,1)</f>
        <v>DAL</v>
      </c>
      <c r="C419" s="3" t="s">
        <v>12</v>
      </c>
      <c r="D419" s="3" t="s">
        <v>25</v>
      </c>
      <c r="E419" s="14" t="s">
        <v>73</v>
      </c>
      <c r="F419" s="7">
        <f>IF(Tabla1[[#This Row],[ESTADOS]]=Tabla1[[#Headers],[CUMPLE]],1,0)</f>
        <v>1</v>
      </c>
      <c r="G419" s="7">
        <f>IF(Tabla1[[#This Row],[ESTADOS]]=Tabla1[[#Headers],[CUMPLE PARCIALMENTE]],1,0)</f>
        <v>0</v>
      </c>
      <c r="H419" s="7">
        <f>IF(Tabla1[[#This Row],[ESTADOS]]=Tabla1[[#Headers],[NO CUMPLE]],1,0)</f>
        <v>0</v>
      </c>
      <c r="I419" s="7">
        <f>IF(Tabla1[[#This Row],[ESTADOS]]=Tabla1[[#Headers],[NA]],1,0)</f>
        <v>0</v>
      </c>
      <c r="J419" s="20">
        <f>_xlfn.XLOOKUP(Tabla1[[#This Row],[ESTADOS]],Tabla3[ESTADO],Tabla3[CALIFICACIÓN],"No_estado",0,1)/25</f>
        <v>0.04</v>
      </c>
      <c r="K419" s="20">
        <f>_xlfn.XLOOKUP(Tabla1[[#This Row],[ESTADOS]],Tabla3[ESTADO],Tabla3[CALIFICACIÓN],"No_estado",0,1)/2</f>
        <v>0.5</v>
      </c>
      <c r="L419" s="3"/>
    </row>
    <row r="420" spans="1:12" ht="29" x14ac:dyDescent="0.35">
      <c r="A420" s="3" t="s">
        <v>50</v>
      </c>
      <c r="B420" s="2" t="str">
        <f>_xlfn.XLOOKUP(Tabla1[[#This Row],[ÁREAS]],Tabla2[ÁREAS],Tabla2[ABREVIATUTAS],"No_existe",0,1)</f>
        <v>DAL</v>
      </c>
      <c r="C420" s="3" t="s">
        <v>12</v>
      </c>
      <c r="D420" s="3" t="s">
        <v>26</v>
      </c>
      <c r="E420" s="14" t="s">
        <v>73</v>
      </c>
      <c r="F420" s="7">
        <f>IF(Tabla1[[#This Row],[ESTADOS]]=Tabla1[[#Headers],[CUMPLE]],1,0)</f>
        <v>1</v>
      </c>
      <c r="G420" s="7">
        <f>IF(Tabla1[[#This Row],[ESTADOS]]=Tabla1[[#Headers],[CUMPLE PARCIALMENTE]],1,0)</f>
        <v>0</v>
      </c>
      <c r="H420" s="7">
        <f>IF(Tabla1[[#This Row],[ESTADOS]]=Tabla1[[#Headers],[NO CUMPLE]],1,0)</f>
        <v>0</v>
      </c>
      <c r="I420" s="7">
        <f>IF(Tabla1[[#This Row],[ESTADOS]]=Tabla1[[#Headers],[NA]],1,0)</f>
        <v>0</v>
      </c>
      <c r="J420" s="20">
        <f>_xlfn.XLOOKUP(Tabla1[[#This Row],[ESTADOS]],Tabla3[ESTADO],Tabla3[CALIFICACIÓN],"No_estado",0,1)/25</f>
        <v>0.04</v>
      </c>
      <c r="K420" s="20">
        <f>_xlfn.XLOOKUP(Tabla1[[#This Row],[ESTADOS]],Tabla3[ESTADO],Tabla3[CALIFICACIÓN],"No_estado",0,1)/2</f>
        <v>0.5</v>
      </c>
      <c r="L420" s="3"/>
    </row>
    <row r="421" spans="1:12" ht="29" x14ac:dyDescent="0.35">
      <c r="A421" s="3" t="s">
        <v>50</v>
      </c>
      <c r="B421" s="2" t="str">
        <f>_xlfn.XLOOKUP(Tabla1[[#This Row],[ÁREAS]],Tabla2[ÁREAS],Tabla2[ABREVIATUTAS],"No_existe",0,1)</f>
        <v>DAL</v>
      </c>
      <c r="C421" s="3" t="s">
        <v>13</v>
      </c>
      <c r="D421" s="3" t="s">
        <v>27</v>
      </c>
      <c r="E421" s="14" t="s">
        <v>75</v>
      </c>
      <c r="F421" s="7">
        <f>IF(Tabla1[[#This Row],[ESTADOS]]=Tabla1[[#Headers],[CUMPLE]],1,0)</f>
        <v>0</v>
      </c>
      <c r="G421" s="7">
        <f>IF(Tabla1[[#This Row],[ESTADOS]]=Tabla1[[#Headers],[CUMPLE PARCIALMENTE]],1,0)</f>
        <v>0</v>
      </c>
      <c r="H421" s="7">
        <f>IF(Tabla1[[#This Row],[ESTADOS]]=Tabla1[[#Headers],[NO CUMPLE]],1,0)</f>
        <v>1</v>
      </c>
      <c r="I421" s="7">
        <f>IF(Tabla1[[#This Row],[ESTADOS]]=Tabla1[[#Headers],[NA]],1,0)</f>
        <v>0</v>
      </c>
      <c r="J421" s="20">
        <f>_xlfn.XLOOKUP(Tabla1[[#This Row],[ESTADOS]],Tabla3[ESTADO],Tabla3[CALIFICACIÓN],"No_estado",0,1)/25</f>
        <v>0</v>
      </c>
      <c r="K421" s="20">
        <f>_xlfn.XLOOKUP(Tabla1[[#This Row],[ESTADOS]],Tabla3[ESTADO],Tabla3[CALIFICACIÓN],"No_estado",0,1)/4</f>
        <v>0</v>
      </c>
      <c r="L421" s="3"/>
    </row>
    <row r="422" spans="1:12" ht="29" x14ac:dyDescent="0.35">
      <c r="A422" s="3" t="s">
        <v>50</v>
      </c>
      <c r="B422" s="2" t="str">
        <f>_xlfn.XLOOKUP(Tabla1[[#This Row],[ÁREAS]],Tabla2[ÁREAS],Tabla2[ABREVIATUTAS],"No_existe",0,1)</f>
        <v>DAL</v>
      </c>
      <c r="C422" s="3" t="s">
        <v>13</v>
      </c>
      <c r="D422" s="3" t="s">
        <v>28</v>
      </c>
      <c r="E422" s="14" t="s">
        <v>74</v>
      </c>
      <c r="F422" s="7">
        <f>IF(Tabla1[[#This Row],[ESTADOS]]=Tabla1[[#Headers],[CUMPLE]],1,0)</f>
        <v>0</v>
      </c>
      <c r="G422" s="7">
        <f>IF(Tabla1[[#This Row],[ESTADOS]]=Tabla1[[#Headers],[CUMPLE PARCIALMENTE]],1,0)</f>
        <v>1</v>
      </c>
      <c r="H422" s="7">
        <f>IF(Tabla1[[#This Row],[ESTADOS]]=Tabla1[[#Headers],[NO CUMPLE]],1,0)</f>
        <v>0</v>
      </c>
      <c r="I422" s="7">
        <f>IF(Tabla1[[#This Row],[ESTADOS]]=Tabla1[[#Headers],[NA]],1,0)</f>
        <v>0</v>
      </c>
      <c r="J422" s="20">
        <f>_xlfn.XLOOKUP(Tabla1[[#This Row],[ESTADOS]],Tabla3[ESTADO],Tabla3[CALIFICACIÓN],"No_estado",0,1)/25</f>
        <v>0.02</v>
      </c>
      <c r="K422" s="20">
        <f>_xlfn.XLOOKUP(Tabla1[[#This Row],[ESTADOS]],Tabla3[ESTADO],Tabla3[CALIFICACIÓN],"No_estado",0,1)/4</f>
        <v>0.125</v>
      </c>
      <c r="L422" s="3"/>
    </row>
    <row r="423" spans="1:12" ht="29" x14ac:dyDescent="0.35">
      <c r="A423" s="3" t="s">
        <v>50</v>
      </c>
      <c r="B423" s="2" t="str">
        <f>_xlfn.XLOOKUP(Tabla1[[#This Row],[ÁREAS]],Tabla2[ÁREAS],Tabla2[ABREVIATUTAS],"No_existe",0,1)</f>
        <v>DAL</v>
      </c>
      <c r="C423" s="3" t="s">
        <v>13</v>
      </c>
      <c r="D423" s="3" t="s">
        <v>14</v>
      </c>
      <c r="E423" s="14" t="s">
        <v>73</v>
      </c>
      <c r="F423" s="7">
        <f>IF(Tabla1[[#This Row],[ESTADOS]]=Tabla1[[#Headers],[CUMPLE]],1,0)</f>
        <v>1</v>
      </c>
      <c r="G423" s="7">
        <f>IF(Tabla1[[#This Row],[ESTADOS]]=Tabla1[[#Headers],[CUMPLE PARCIALMENTE]],1,0)</f>
        <v>0</v>
      </c>
      <c r="H423" s="7">
        <f>IF(Tabla1[[#This Row],[ESTADOS]]=Tabla1[[#Headers],[NO CUMPLE]],1,0)</f>
        <v>0</v>
      </c>
      <c r="I423" s="7">
        <f>IF(Tabla1[[#This Row],[ESTADOS]]=Tabla1[[#Headers],[NA]],1,0)</f>
        <v>0</v>
      </c>
      <c r="J423" s="20">
        <f>_xlfn.XLOOKUP(Tabla1[[#This Row],[ESTADOS]],Tabla3[ESTADO],Tabla3[CALIFICACIÓN],"No_estado",0,1)/25</f>
        <v>0.04</v>
      </c>
      <c r="K423" s="20">
        <f>_xlfn.XLOOKUP(Tabla1[[#This Row],[ESTADOS]],Tabla3[ESTADO],Tabla3[CALIFICACIÓN],"No_estado",0,1)/4</f>
        <v>0.25</v>
      </c>
      <c r="L423" s="3"/>
    </row>
    <row r="424" spans="1:12" ht="29" x14ac:dyDescent="0.35">
      <c r="A424" s="3" t="s">
        <v>50</v>
      </c>
      <c r="B424" s="2" t="str">
        <f>_xlfn.XLOOKUP(Tabla1[[#This Row],[ÁREAS]],Tabla2[ÁREAS],Tabla2[ABREVIATUTAS],"No_existe",0,1)</f>
        <v>DAL</v>
      </c>
      <c r="C424" s="3" t="s">
        <v>13</v>
      </c>
      <c r="D424" s="3" t="s">
        <v>29</v>
      </c>
      <c r="E424" s="14" t="s">
        <v>73</v>
      </c>
      <c r="F424" s="7">
        <f>IF(Tabla1[[#This Row],[ESTADOS]]=Tabla1[[#Headers],[CUMPLE]],1,0)</f>
        <v>1</v>
      </c>
      <c r="G424" s="7">
        <f>IF(Tabla1[[#This Row],[ESTADOS]]=Tabla1[[#Headers],[CUMPLE PARCIALMENTE]],1,0)</f>
        <v>0</v>
      </c>
      <c r="H424" s="7">
        <f>IF(Tabla1[[#This Row],[ESTADOS]]=Tabla1[[#Headers],[NO CUMPLE]],1,0)</f>
        <v>0</v>
      </c>
      <c r="I424" s="7">
        <f>IF(Tabla1[[#This Row],[ESTADOS]]=Tabla1[[#Headers],[NA]],1,0)</f>
        <v>0</v>
      </c>
      <c r="J424" s="20">
        <f>_xlfn.XLOOKUP(Tabla1[[#This Row],[ESTADOS]],Tabla3[ESTADO],Tabla3[CALIFICACIÓN],"No_estado",0,1)/25</f>
        <v>0.04</v>
      </c>
      <c r="K424" s="20">
        <f>_xlfn.XLOOKUP(Tabla1[[#This Row],[ESTADOS]],Tabla3[ESTADO],Tabla3[CALIFICACIÓN],"No_estado",0,1)/4</f>
        <v>0.25</v>
      </c>
      <c r="L424" s="3"/>
    </row>
    <row r="425" spans="1:12" ht="29" x14ac:dyDescent="0.35">
      <c r="A425" s="3" t="s">
        <v>50</v>
      </c>
      <c r="B425" s="2" t="str">
        <f>_xlfn.XLOOKUP(Tabla1[[#This Row],[ÁREAS]],Tabla2[ÁREAS],Tabla2[ABREVIATUTAS],"No_existe",0,1)</f>
        <v>DAL</v>
      </c>
      <c r="C425" s="3" t="s">
        <v>15</v>
      </c>
      <c r="D425" s="3" t="s">
        <v>30</v>
      </c>
      <c r="E425" s="14" t="s">
        <v>75</v>
      </c>
      <c r="F425" s="7">
        <f>IF(Tabla1[[#This Row],[ESTADOS]]=Tabla1[[#Headers],[CUMPLE]],1,0)</f>
        <v>0</v>
      </c>
      <c r="G425" s="7">
        <f>IF(Tabla1[[#This Row],[ESTADOS]]=Tabla1[[#Headers],[CUMPLE PARCIALMENTE]],1,0)</f>
        <v>0</v>
      </c>
      <c r="H425" s="7">
        <f>IF(Tabla1[[#This Row],[ESTADOS]]=Tabla1[[#Headers],[NO CUMPLE]],1,0)</f>
        <v>1</v>
      </c>
      <c r="I425" s="7">
        <f>IF(Tabla1[[#This Row],[ESTADOS]]=Tabla1[[#Headers],[NA]],1,0)</f>
        <v>0</v>
      </c>
      <c r="J425" s="20">
        <f>_xlfn.XLOOKUP(Tabla1[[#This Row],[ESTADOS]],Tabla3[ESTADO],Tabla3[CALIFICACIÓN],"No_estado",0,1)/25</f>
        <v>0</v>
      </c>
      <c r="K425" s="20">
        <f>_xlfn.XLOOKUP(Tabla1[[#This Row],[ESTADOS]],Tabla3[ESTADO],Tabla3[CALIFICACIÓN],"No_estado",0,1)/2</f>
        <v>0</v>
      </c>
      <c r="L425" s="3"/>
    </row>
    <row r="426" spans="1:12" ht="29" x14ac:dyDescent="0.35">
      <c r="A426" s="3" t="s">
        <v>50</v>
      </c>
      <c r="B426" s="2" t="str">
        <f>_xlfn.XLOOKUP(Tabla1[[#This Row],[ÁREAS]],Tabla2[ÁREAS],Tabla2[ABREVIATUTAS],"No_existe",0,1)</f>
        <v>DAL</v>
      </c>
      <c r="C426" s="3" t="s">
        <v>15</v>
      </c>
      <c r="D426" s="3" t="s">
        <v>31</v>
      </c>
      <c r="E426" s="14" t="s">
        <v>74</v>
      </c>
      <c r="F426" s="7">
        <f>IF(Tabla1[[#This Row],[ESTADOS]]=Tabla1[[#Headers],[CUMPLE]],1,0)</f>
        <v>0</v>
      </c>
      <c r="G426" s="7">
        <f>IF(Tabla1[[#This Row],[ESTADOS]]=Tabla1[[#Headers],[CUMPLE PARCIALMENTE]],1,0)</f>
        <v>1</v>
      </c>
      <c r="H426" s="7">
        <f>IF(Tabla1[[#This Row],[ESTADOS]]=Tabla1[[#Headers],[NO CUMPLE]],1,0)</f>
        <v>0</v>
      </c>
      <c r="I426" s="7">
        <f>IF(Tabla1[[#This Row],[ESTADOS]]=Tabla1[[#Headers],[NA]],1,0)</f>
        <v>0</v>
      </c>
      <c r="J426" s="20">
        <f>_xlfn.XLOOKUP(Tabla1[[#This Row],[ESTADOS]],Tabla3[ESTADO],Tabla3[CALIFICACIÓN],"No_estado",0,1)/25</f>
        <v>0.02</v>
      </c>
      <c r="K426" s="20">
        <f>_xlfn.XLOOKUP(Tabla1[[#This Row],[ESTADOS]],Tabla3[ESTADO],Tabla3[CALIFICACIÓN],"No_estado",0,1)/3</f>
        <v>0.16666666666666666</v>
      </c>
      <c r="L426" s="3"/>
    </row>
    <row r="427" spans="1:12" ht="29" x14ac:dyDescent="0.35">
      <c r="A427" s="3" t="s">
        <v>51</v>
      </c>
      <c r="B427" s="2" t="str">
        <f>_xlfn.XLOOKUP(Tabla1[[#This Row],[ÁREAS]],Tabla2[ÁREAS],Tabla2[ABREVIATUTAS],"No_existe",0,1)</f>
        <v>DOP</v>
      </c>
      <c r="C427" s="3" t="s">
        <v>6</v>
      </c>
      <c r="D427" s="3" t="s">
        <v>16</v>
      </c>
      <c r="E427" s="14" t="s">
        <v>73</v>
      </c>
      <c r="F427" s="7">
        <f>IF(Tabla1[[#This Row],[ESTADOS]]=Tabla1[[#Headers],[CUMPLE]],1,0)</f>
        <v>1</v>
      </c>
      <c r="G427" s="7">
        <f>IF(Tabla1[[#This Row],[ESTADOS]]=Tabla1[[#Headers],[CUMPLE PARCIALMENTE]],1,0)</f>
        <v>0</v>
      </c>
      <c r="H427" s="7">
        <f>IF(Tabla1[[#This Row],[ESTADOS]]=Tabla1[[#Headers],[NO CUMPLE]],1,0)</f>
        <v>0</v>
      </c>
      <c r="I427" s="7">
        <f>IF(Tabla1[[#This Row],[ESTADOS]]=Tabla1[[#Headers],[NA]],1,0)</f>
        <v>0</v>
      </c>
      <c r="J427" s="20">
        <f>_xlfn.XLOOKUP(Tabla1[[#This Row],[ESTADOS]],Tabla3[ESTADO],Tabla3[CALIFICACIÓN],"No_estado",0,1)/25</f>
        <v>0.04</v>
      </c>
      <c r="K427" s="20">
        <f>_xlfn.XLOOKUP(Tabla1[[#This Row],[ESTADOS]],Tabla3[ESTADO],Tabla3[CALIFICACIÓN],"No_estado",0,1)/3</f>
        <v>0.33333333333333331</v>
      </c>
      <c r="L427" s="3"/>
    </row>
    <row r="428" spans="1:12" ht="58" x14ac:dyDescent="0.35">
      <c r="A428" s="3" t="s">
        <v>51</v>
      </c>
      <c r="B428" s="2" t="str">
        <f>_xlfn.XLOOKUP(Tabla1[[#This Row],[ÁREAS]],Tabla2[ÁREAS],Tabla2[ABREVIATUTAS],"No_existe",0,1)</f>
        <v>DOP</v>
      </c>
      <c r="C428" s="3" t="s">
        <v>6</v>
      </c>
      <c r="D428" s="3" t="s">
        <v>17</v>
      </c>
      <c r="E428" s="14" t="s">
        <v>75</v>
      </c>
      <c r="F428" s="7">
        <f>IF(Tabla1[[#This Row],[ESTADOS]]=Tabla1[[#Headers],[CUMPLE]],1,0)</f>
        <v>0</v>
      </c>
      <c r="G428" s="7">
        <f>IF(Tabla1[[#This Row],[ESTADOS]]=Tabla1[[#Headers],[CUMPLE PARCIALMENTE]],1,0)</f>
        <v>0</v>
      </c>
      <c r="H428" s="7">
        <f>IF(Tabla1[[#This Row],[ESTADOS]]=Tabla1[[#Headers],[NO CUMPLE]],1,0)</f>
        <v>1</v>
      </c>
      <c r="I428" s="7">
        <f>IF(Tabla1[[#This Row],[ESTADOS]]=Tabla1[[#Headers],[NA]],1,0)</f>
        <v>0</v>
      </c>
      <c r="J428" s="20">
        <f>_xlfn.XLOOKUP(Tabla1[[#This Row],[ESTADOS]],Tabla3[ESTADO],Tabla3[CALIFICACIÓN],"No_estado",0,1)/25</f>
        <v>0</v>
      </c>
      <c r="K428" s="20">
        <f>_xlfn.XLOOKUP(Tabla1[[#This Row],[ESTADOS]],Tabla3[ESTADO],Tabla3[CALIFICACIÓN],"No_estado",0,1)/3</f>
        <v>0</v>
      </c>
      <c r="L428" s="3"/>
    </row>
    <row r="429" spans="1:12" ht="43.5" x14ac:dyDescent="0.35">
      <c r="A429" s="3" t="s">
        <v>51</v>
      </c>
      <c r="B429" s="2" t="str">
        <f>_xlfn.XLOOKUP(Tabla1[[#This Row],[ÁREAS]],Tabla2[ÁREAS],Tabla2[ABREVIATUTAS],"No_existe",0,1)</f>
        <v>DOP</v>
      </c>
      <c r="C429" s="3" t="s">
        <v>6</v>
      </c>
      <c r="D429" s="3" t="s">
        <v>18</v>
      </c>
      <c r="E429" s="14" t="s">
        <v>75</v>
      </c>
      <c r="F429" s="7">
        <f>IF(Tabla1[[#This Row],[ESTADOS]]=Tabla1[[#Headers],[CUMPLE]],1,0)</f>
        <v>0</v>
      </c>
      <c r="G429" s="7">
        <f>IF(Tabla1[[#This Row],[ESTADOS]]=Tabla1[[#Headers],[CUMPLE PARCIALMENTE]],1,0)</f>
        <v>0</v>
      </c>
      <c r="H429" s="7">
        <f>IF(Tabla1[[#This Row],[ESTADOS]]=Tabla1[[#Headers],[NO CUMPLE]],1,0)</f>
        <v>1</v>
      </c>
      <c r="I429" s="7">
        <f>IF(Tabla1[[#This Row],[ESTADOS]]=Tabla1[[#Headers],[NA]],1,0)</f>
        <v>0</v>
      </c>
      <c r="J429" s="20">
        <f>_xlfn.XLOOKUP(Tabla1[[#This Row],[ESTADOS]],Tabla3[ESTADO],Tabla3[CALIFICACIÓN],"No_estado",0,1)/25</f>
        <v>0</v>
      </c>
      <c r="K429" s="20">
        <f>_xlfn.XLOOKUP(Tabla1[[#This Row],[ESTADOS]],Tabla3[ESTADO],Tabla3[CALIFICACIÓN],"No_estado",0,1)/3</f>
        <v>0</v>
      </c>
      <c r="L429" s="3"/>
    </row>
    <row r="430" spans="1:12" ht="43.5" x14ac:dyDescent="0.35">
      <c r="A430" s="3" t="s">
        <v>51</v>
      </c>
      <c r="B430" s="2" t="str">
        <f>_xlfn.XLOOKUP(Tabla1[[#This Row],[ÁREAS]],Tabla2[ÁREAS],Tabla2[ABREVIATUTAS],"No_existe",0,1)</f>
        <v>DOP</v>
      </c>
      <c r="C430" s="3" t="s">
        <v>7</v>
      </c>
      <c r="D430" s="3" t="s">
        <v>19</v>
      </c>
      <c r="E430" s="14" t="s">
        <v>75</v>
      </c>
      <c r="F430" s="7">
        <f>IF(Tabla1[[#This Row],[ESTADOS]]=Tabla1[[#Headers],[CUMPLE]],1,0)</f>
        <v>0</v>
      </c>
      <c r="G430" s="7">
        <f>IF(Tabla1[[#This Row],[ESTADOS]]=Tabla1[[#Headers],[CUMPLE PARCIALMENTE]],1,0)</f>
        <v>0</v>
      </c>
      <c r="H430" s="7">
        <f>IF(Tabla1[[#This Row],[ESTADOS]]=Tabla1[[#Headers],[NO CUMPLE]],1,0)</f>
        <v>1</v>
      </c>
      <c r="I430" s="7">
        <f>IF(Tabla1[[#This Row],[ESTADOS]]=Tabla1[[#Headers],[NA]],1,0)</f>
        <v>0</v>
      </c>
      <c r="J430" s="20">
        <f>_xlfn.XLOOKUP(Tabla1[[#This Row],[ESTADOS]],Tabla3[ESTADO],Tabla3[CALIFICACIÓN],"No_estado",0,1)/25</f>
        <v>0</v>
      </c>
      <c r="K430" s="20">
        <f>_xlfn.XLOOKUP(Tabla1[[#This Row],[ESTADOS]],Tabla3[ESTADO],Tabla3[CALIFICACIÓN],"No_estado",0,1)/5</f>
        <v>0</v>
      </c>
      <c r="L430" s="3"/>
    </row>
    <row r="431" spans="1:12" ht="29" x14ac:dyDescent="0.35">
      <c r="A431" s="3" t="s">
        <v>51</v>
      </c>
      <c r="B431" s="2" t="str">
        <f>_xlfn.XLOOKUP(Tabla1[[#This Row],[ÁREAS]],Tabla2[ÁREAS],Tabla2[ABREVIATUTAS],"No_existe",0,1)</f>
        <v>DOP</v>
      </c>
      <c r="C431" s="3" t="s">
        <v>7</v>
      </c>
      <c r="D431" s="3" t="s">
        <v>20</v>
      </c>
      <c r="E431" s="14" t="s">
        <v>75</v>
      </c>
      <c r="F431" s="7">
        <f>IF(Tabla1[[#This Row],[ESTADOS]]=Tabla1[[#Headers],[CUMPLE]],1,0)</f>
        <v>0</v>
      </c>
      <c r="G431" s="7">
        <f>IF(Tabla1[[#This Row],[ESTADOS]]=Tabla1[[#Headers],[CUMPLE PARCIALMENTE]],1,0)</f>
        <v>0</v>
      </c>
      <c r="H431" s="7">
        <f>IF(Tabla1[[#This Row],[ESTADOS]]=Tabla1[[#Headers],[NO CUMPLE]],1,0)</f>
        <v>1</v>
      </c>
      <c r="I431" s="7">
        <f>IF(Tabla1[[#This Row],[ESTADOS]]=Tabla1[[#Headers],[NA]],1,0)</f>
        <v>0</v>
      </c>
      <c r="J431" s="20">
        <f>_xlfn.XLOOKUP(Tabla1[[#This Row],[ESTADOS]],Tabla3[ESTADO],Tabla3[CALIFICACIÓN],"No_estado",0,1)/25</f>
        <v>0</v>
      </c>
      <c r="K431" s="20">
        <f>_xlfn.XLOOKUP(Tabla1[[#This Row],[ESTADOS]],Tabla3[ESTADO],Tabla3[CALIFICACIÓN],"No_estado",0,1)/5</f>
        <v>0</v>
      </c>
      <c r="L431" s="3"/>
    </row>
    <row r="432" spans="1:12" ht="29" x14ac:dyDescent="0.35">
      <c r="A432" s="3" t="s">
        <v>51</v>
      </c>
      <c r="B432" s="2" t="str">
        <f>_xlfn.XLOOKUP(Tabla1[[#This Row],[ÁREAS]],Tabla2[ÁREAS],Tabla2[ABREVIATUTAS],"No_existe",0,1)</f>
        <v>DOP</v>
      </c>
      <c r="C432" s="3" t="s">
        <v>7</v>
      </c>
      <c r="D432" s="3" t="s">
        <v>9</v>
      </c>
      <c r="E432" s="14" t="s">
        <v>75</v>
      </c>
      <c r="F432" s="7">
        <f>IF(Tabla1[[#This Row],[ESTADOS]]=Tabla1[[#Headers],[CUMPLE]],1,0)</f>
        <v>0</v>
      </c>
      <c r="G432" s="7">
        <f>IF(Tabla1[[#This Row],[ESTADOS]]=Tabla1[[#Headers],[CUMPLE PARCIALMENTE]],1,0)</f>
        <v>0</v>
      </c>
      <c r="H432" s="7">
        <f>IF(Tabla1[[#This Row],[ESTADOS]]=Tabla1[[#Headers],[NO CUMPLE]],1,0)</f>
        <v>1</v>
      </c>
      <c r="I432" s="7">
        <f>IF(Tabla1[[#This Row],[ESTADOS]]=Tabla1[[#Headers],[NA]],1,0)</f>
        <v>0</v>
      </c>
      <c r="J432" s="20">
        <f>_xlfn.XLOOKUP(Tabla1[[#This Row],[ESTADOS]],Tabla3[ESTADO],Tabla3[CALIFICACIÓN],"No_estado",0,1)/25</f>
        <v>0</v>
      </c>
      <c r="K432" s="20">
        <f>_xlfn.XLOOKUP(Tabla1[[#This Row],[ESTADOS]],Tabla3[ESTADO],Tabla3[CALIFICACIÓN],"No_estado",0,1)/5</f>
        <v>0</v>
      </c>
      <c r="L432" s="3"/>
    </row>
    <row r="433" spans="1:12" ht="29" x14ac:dyDescent="0.35">
      <c r="A433" s="3" t="s">
        <v>51</v>
      </c>
      <c r="B433" s="2" t="str">
        <f>_xlfn.XLOOKUP(Tabla1[[#This Row],[ÁREAS]],Tabla2[ÁREAS],Tabla2[ABREVIATUTAS],"No_existe",0,1)</f>
        <v>DOP</v>
      </c>
      <c r="C433" s="3" t="s">
        <v>7</v>
      </c>
      <c r="D433" s="3" t="s">
        <v>8</v>
      </c>
      <c r="E433" s="14" t="s">
        <v>75</v>
      </c>
      <c r="F433" s="7">
        <f>IF(Tabla1[[#This Row],[ESTADOS]]=Tabla1[[#Headers],[CUMPLE]],1,0)</f>
        <v>0</v>
      </c>
      <c r="G433" s="7">
        <f>IF(Tabla1[[#This Row],[ESTADOS]]=Tabla1[[#Headers],[CUMPLE PARCIALMENTE]],1,0)</f>
        <v>0</v>
      </c>
      <c r="H433" s="7">
        <f>IF(Tabla1[[#This Row],[ESTADOS]]=Tabla1[[#Headers],[NO CUMPLE]],1,0)</f>
        <v>1</v>
      </c>
      <c r="I433" s="7">
        <f>IF(Tabla1[[#This Row],[ESTADOS]]=Tabla1[[#Headers],[NA]],1,0)</f>
        <v>0</v>
      </c>
      <c r="J433" s="20">
        <f>_xlfn.XLOOKUP(Tabla1[[#This Row],[ESTADOS]],Tabla3[ESTADO],Tabla3[CALIFICACIÓN],"No_estado",0,1)/25</f>
        <v>0</v>
      </c>
      <c r="K433" s="20">
        <f>_xlfn.XLOOKUP(Tabla1[[#This Row],[ESTADOS]],Tabla3[ESTADO],Tabla3[CALIFICACIÓN],"No_estado",0,1)/5</f>
        <v>0</v>
      </c>
      <c r="L433" s="3"/>
    </row>
    <row r="434" spans="1:12" ht="29" x14ac:dyDescent="0.35">
      <c r="A434" s="3" t="s">
        <v>51</v>
      </c>
      <c r="B434" s="2" t="str">
        <f>_xlfn.XLOOKUP(Tabla1[[#This Row],[ÁREAS]],Tabla2[ÁREAS],Tabla2[ABREVIATUTAS],"No_existe",0,1)</f>
        <v>DOP</v>
      </c>
      <c r="C434" s="3" t="s">
        <v>7</v>
      </c>
      <c r="D434" s="3" t="s">
        <v>21</v>
      </c>
      <c r="E434" s="14" t="s">
        <v>75</v>
      </c>
      <c r="F434" s="7">
        <f>IF(Tabla1[[#This Row],[ESTADOS]]=Tabla1[[#Headers],[CUMPLE]],1,0)</f>
        <v>0</v>
      </c>
      <c r="G434" s="7">
        <f>IF(Tabla1[[#This Row],[ESTADOS]]=Tabla1[[#Headers],[CUMPLE PARCIALMENTE]],1,0)</f>
        <v>0</v>
      </c>
      <c r="H434" s="7">
        <f>IF(Tabla1[[#This Row],[ESTADOS]]=Tabla1[[#Headers],[NO CUMPLE]],1,0)</f>
        <v>1</v>
      </c>
      <c r="I434" s="7">
        <f>IF(Tabla1[[#This Row],[ESTADOS]]=Tabla1[[#Headers],[NA]],1,0)</f>
        <v>0</v>
      </c>
      <c r="J434" s="20">
        <f>_xlfn.XLOOKUP(Tabla1[[#This Row],[ESTADOS]],Tabla3[ESTADO],Tabla3[CALIFICACIÓN],"No_estado",0,1)/25</f>
        <v>0</v>
      </c>
      <c r="K434" s="20">
        <f>_xlfn.XLOOKUP(Tabla1[[#This Row],[ESTADOS]],Tabla3[ESTADO],Tabla3[CALIFICACIÓN],"No_estado",0,1)/5</f>
        <v>0</v>
      </c>
      <c r="L434" s="3"/>
    </row>
    <row r="435" spans="1:12" ht="29" x14ac:dyDescent="0.35">
      <c r="A435" s="3" t="s">
        <v>51</v>
      </c>
      <c r="B435" s="2" t="str">
        <f>_xlfn.XLOOKUP(Tabla1[[#This Row],[ÁREAS]],Tabla2[ÁREAS],Tabla2[ABREVIATUTAS],"No_existe",0,1)</f>
        <v>DOP</v>
      </c>
      <c r="C435" s="3" t="s">
        <v>10</v>
      </c>
      <c r="D435" s="3" t="s">
        <v>22</v>
      </c>
      <c r="E435" s="14" t="s">
        <v>75</v>
      </c>
      <c r="F435" s="7">
        <f>IF(Tabla1[[#This Row],[ESTADOS]]=Tabla1[[#Headers],[CUMPLE]],1,0)</f>
        <v>0</v>
      </c>
      <c r="G435" s="7">
        <f>IF(Tabla1[[#This Row],[ESTADOS]]=Tabla1[[#Headers],[CUMPLE PARCIALMENTE]],1,0)</f>
        <v>0</v>
      </c>
      <c r="H435" s="7">
        <f>IF(Tabla1[[#This Row],[ESTADOS]]=Tabla1[[#Headers],[NO CUMPLE]],1,0)</f>
        <v>1</v>
      </c>
      <c r="I435" s="7">
        <f>IF(Tabla1[[#This Row],[ESTADOS]]=Tabla1[[#Headers],[NA]],1,0)</f>
        <v>0</v>
      </c>
      <c r="J435" s="20">
        <f>_xlfn.XLOOKUP(Tabla1[[#This Row],[ESTADOS]],Tabla3[ESTADO],Tabla3[CALIFICACIÓN],"No_estado",0,1)/25</f>
        <v>0</v>
      </c>
      <c r="K435" s="20">
        <f>_xlfn.XLOOKUP(Tabla1[[#This Row],[ESTADOS]],Tabla3[ESTADO],Tabla3[CALIFICACIÓN],"No_estado",0,1)/2</f>
        <v>0</v>
      </c>
      <c r="L435" s="3"/>
    </row>
    <row r="436" spans="1:12" ht="29" x14ac:dyDescent="0.35">
      <c r="A436" s="3" t="s">
        <v>51</v>
      </c>
      <c r="B436" s="2" t="str">
        <f>_xlfn.XLOOKUP(Tabla1[[#This Row],[ÁREAS]],Tabla2[ÁREAS],Tabla2[ABREVIATUTAS],"No_existe",0,1)</f>
        <v>DOP</v>
      </c>
      <c r="C436" s="3" t="s">
        <v>10</v>
      </c>
      <c r="D436" s="3" t="s">
        <v>23</v>
      </c>
      <c r="E436" s="14" t="s">
        <v>73</v>
      </c>
      <c r="F436" s="7">
        <f>IF(Tabla1[[#This Row],[ESTADOS]]=Tabla1[[#Headers],[CUMPLE]],1,0)</f>
        <v>1</v>
      </c>
      <c r="G436" s="7">
        <f>IF(Tabla1[[#This Row],[ESTADOS]]=Tabla1[[#Headers],[CUMPLE PARCIALMENTE]],1,0)</f>
        <v>0</v>
      </c>
      <c r="H436" s="7">
        <f>IF(Tabla1[[#This Row],[ESTADOS]]=Tabla1[[#Headers],[NO CUMPLE]],1,0)</f>
        <v>0</v>
      </c>
      <c r="I436" s="7">
        <f>IF(Tabla1[[#This Row],[ESTADOS]]=Tabla1[[#Headers],[NA]],1,0)</f>
        <v>0</v>
      </c>
      <c r="J436" s="20">
        <f>_xlfn.XLOOKUP(Tabla1[[#This Row],[ESTADOS]],Tabla3[ESTADO],Tabla3[CALIFICACIÓN],"No_estado",0,1)/25</f>
        <v>0.04</v>
      </c>
      <c r="K436" s="20">
        <f>_xlfn.XLOOKUP(Tabla1[[#This Row],[ESTADOS]],Tabla3[ESTADO],Tabla3[CALIFICACIÓN],"No_estado",0,1)/2</f>
        <v>0.5</v>
      </c>
      <c r="L436" s="3"/>
    </row>
    <row r="437" spans="1:12" ht="29" x14ac:dyDescent="0.35">
      <c r="A437" s="3" t="s">
        <v>51</v>
      </c>
      <c r="B437" s="2" t="str">
        <f>_xlfn.XLOOKUP(Tabla1[[#This Row],[ÁREAS]],Tabla2[ÁREAS],Tabla2[ABREVIATUTAS],"No_existe",0,1)</f>
        <v>DOP</v>
      </c>
      <c r="C437" s="3" t="s">
        <v>85</v>
      </c>
      <c r="D437" s="3" t="s">
        <v>86</v>
      </c>
      <c r="E437" s="14" t="s">
        <v>75</v>
      </c>
      <c r="F437" s="7">
        <f>IF(Tabla1[[#This Row],[ESTADOS]]=Tabla1[[#Headers],[CUMPLE]],1,0)</f>
        <v>0</v>
      </c>
      <c r="G437" s="7">
        <f>IF(Tabla1[[#This Row],[ESTADOS]]=Tabla1[[#Headers],[CUMPLE PARCIALMENTE]],1,0)</f>
        <v>0</v>
      </c>
      <c r="H437" s="7">
        <f>IF(Tabla1[[#This Row],[ESTADOS]]=Tabla1[[#Headers],[NO CUMPLE]],1,0)</f>
        <v>1</v>
      </c>
      <c r="I437" s="7">
        <f>IF(Tabla1[[#This Row],[ESTADOS]]=Tabla1[[#Headers],[NA]],1,0)</f>
        <v>0</v>
      </c>
      <c r="J437" s="20">
        <f>_xlfn.XLOOKUP(Tabla1[[#This Row],[ESTADOS]],Tabla3[ESTADO],Tabla3[CALIFICACIÓN],"No_estado",0,1)/25</f>
        <v>0</v>
      </c>
      <c r="K437" s="20">
        <f>_xlfn.XLOOKUP(Tabla1[[#This Row],[ESTADOS]],Tabla3[ESTADO],Tabla3[CALIFICACIÓN],"No_estado",0,1)/3</f>
        <v>0</v>
      </c>
      <c r="L437" s="3"/>
    </row>
    <row r="438" spans="1:12" ht="43.5" x14ac:dyDescent="0.35">
      <c r="A438" s="3" t="s">
        <v>51</v>
      </c>
      <c r="B438" s="2" t="str">
        <f>_xlfn.XLOOKUP(Tabla1[[#This Row],[ÁREAS]],Tabla2[ÁREAS],Tabla2[ABREVIATUTAS],"No_existe",0,1)</f>
        <v>DOP</v>
      </c>
      <c r="C438" s="3" t="s">
        <v>85</v>
      </c>
      <c r="D438" s="3" t="s">
        <v>87</v>
      </c>
      <c r="E438" s="14" t="s">
        <v>74</v>
      </c>
      <c r="F438" s="7">
        <f>IF(Tabla1[[#This Row],[ESTADOS]]=Tabla1[[#Headers],[CUMPLE]],1,0)</f>
        <v>0</v>
      </c>
      <c r="G438" s="7">
        <f>IF(Tabla1[[#This Row],[ESTADOS]]=Tabla1[[#Headers],[CUMPLE PARCIALMENTE]],1,0)</f>
        <v>1</v>
      </c>
      <c r="H438" s="7">
        <f>IF(Tabla1[[#This Row],[ESTADOS]]=Tabla1[[#Headers],[NO CUMPLE]],1,0)</f>
        <v>0</v>
      </c>
      <c r="I438" s="7">
        <f>IF(Tabla1[[#This Row],[ESTADOS]]=Tabla1[[#Headers],[NA]],1,0)</f>
        <v>0</v>
      </c>
      <c r="J438" s="20">
        <f>_xlfn.XLOOKUP(Tabla1[[#This Row],[ESTADOS]],Tabla3[ESTADO],Tabla3[CALIFICACIÓN],"No_estado",0,1)/25</f>
        <v>0.02</v>
      </c>
      <c r="K438" s="20">
        <f>_xlfn.XLOOKUP(Tabla1[[#This Row],[ESTADOS]],Tabla3[ESTADO],Tabla3[CALIFICACIÓN],"No_estado",0,1)/3</f>
        <v>0.16666666666666666</v>
      </c>
      <c r="L438" s="3"/>
    </row>
    <row r="439" spans="1:12" ht="29" x14ac:dyDescent="0.35">
      <c r="A439" s="3" t="s">
        <v>51</v>
      </c>
      <c r="B439" s="2" t="str">
        <f>_xlfn.XLOOKUP(Tabla1[[#This Row],[ÁREAS]],Tabla2[ÁREAS],Tabla2[ABREVIATUTAS],"No_existe",0,1)</f>
        <v>DOP</v>
      </c>
      <c r="C439" s="3" t="s">
        <v>85</v>
      </c>
      <c r="D439" s="3" t="s">
        <v>88</v>
      </c>
      <c r="E439" s="14" t="s">
        <v>73</v>
      </c>
      <c r="F439" s="7">
        <f>IF(Tabla1[[#This Row],[ESTADOS]]=Tabla1[[#Headers],[CUMPLE]],1,0)</f>
        <v>1</v>
      </c>
      <c r="G439" s="7">
        <f>IF(Tabla1[[#This Row],[ESTADOS]]=Tabla1[[#Headers],[CUMPLE PARCIALMENTE]],1,0)</f>
        <v>0</v>
      </c>
      <c r="H439" s="7">
        <f>IF(Tabla1[[#This Row],[ESTADOS]]=Tabla1[[#Headers],[NO CUMPLE]],1,0)</f>
        <v>0</v>
      </c>
      <c r="I439" s="7">
        <f>IF(Tabla1[[#This Row],[ESTADOS]]=Tabla1[[#Headers],[NA]],1,0)</f>
        <v>0</v>
      </c>
      <c r="J439" s="20">
        <f>_xlfn.XLOOKUP(Tabla1[[#This Row],[ESTADOS]],Tabla3[ESTADO],Tabla3[CALIFICACIÓN],"No_estado",0,1)/25</f>
        <v>0.04</v>
      </c>
      <c r="K439" s="20">
        <f>_xlfn.XLOOKUP(Tabla1[[#This Row],[ESTADOS]],Tabla3[ESTADO],Tabla3[CALIFICACIÓN],"No_estado",0,1)/3</f>
        <v>0.33333333333333331</v>
      </c>
      <c r="L439" s="3"/>
    </row>
    <row r="440" spans="1:12" ht="29" x14ac:dyDescent="0.35">
      <c r="A440" s="3" t="s">
        <v>51</v>
      </c>
      <c r="B440" s="2" t="str">
        <f>_xlfn.XLOOKUP(Tabla1[[#This Row],[ÁREAS]],Tabla2[ÁREAS],Tabla2[ABREVIATUTAS],"No_existe",0,1)</f>
        <v>DOP</v>
      </c>
      <c r="C440" s="3" t="s">
        <v>90</v>
      </c>
      <c r="D440" s="3" t="s">
        <v>91</v>
      </c>
      <c r="E440" s="14" t="s">
        <v>74</v>
      </c>
      <c r="F440" s="7">
        <f>IF(Tabla1[[#This Row],[ESTADOS]]=Tabla1[[#Headers],[CUMPLE]],1,0)</f>
        <v>0</v>
      </c>
      <c r="G440" s="7">
        <f>IF(Tabla1[[#This Row],[ESTADOS]]=Tabla1[[#Headers],[CUMPLE PARCIALMENTE]],1,0)</f>
        <v>1</v>
      </c>
      <c r="H440" s="7">
        <f>IF(Tabla1[[#This Row],[ESTADOS]]=Tabla1[[#Headers],[NO CUMPLE]],1,0)</f>
        <v>0</v>
      </c>
      <c r="I440" s="7">
        <f>IF(Tabla1[[#This Row],[ESTADOS]]=Tabla1[[#Headers],[NA]],1,0)</f>
        <v>0</v>
      </c>
      <c r="J440" s="20">
        <f>_xlfn.XLOOKUP(Tabla1[[#This Row],[ESTADOS]],Tabla3[ESTADO],Tabla3[CALIFICACIÓN],"No_estado",0,1)/25</f>
        <v>0.02</v>
      </c>
      <c r="K440" s="20">
        <f>_xlfn.XLOOKUP(Tabla1[[#This Row],[ESTADOS]],Tabla3[ESTADO],Tabla3[CALIFICACIÓN],"No_estado",0,1)/2</f>
        <v>0.25</v>
      </c>
      <c r="L440" s="3"/>
    </row>
    <row r="441" spans="1:12" ht="29" x14ac:dyDescent="0.35">
      <c r="A441" s="3" t="s">
        <v>51</v>
      </c>
      <c r="B441" s="2" t="str">
        <f>_xlfn.XLOOKUP(Tabla1[[#This Row],[ÁREAS]],Tabla2[ÁREAS],Tabla2[ABREVIATUTAS],"No_existe",0,1)</f>
        <v>DOP</v>
      </c>
      <c r="C441" s="3" t="s">
        <v>90</v>
      </c>
      <c r="D441" s="3" t="s">
        <v>92</v>
      </c>
      <c r="E441" s="14" t="s">
        <v>75</v>
      </c>
      <c r="F441" s="7">
        <f>IF(Tabla1[[#This Row],[ESTADOS]]=Tabla1[[#Headers],[CUMPLE]],1,0)</f>
        <v>0</v>
      </c>
      <c r="G441" s="7">
        <f>IF(Tabla1[[#This Row],[ESTADOS]]=Tabla1[[#Headers],[CUMPLE PARCIALMENTE]],1,0)</f>
        <v>0</v>
      </c>
      <c r="H441" s="7">
        <f>IF(Tabla1[[#This Row],[ESTADOS]]=Tabla1[[#Headers],[NO CUMPLE]],1,0)</f>
        <v>1</v>
      </c>
      <c r="I441" s="7">
        <f>IF(Tabla1[[#This Row],[ESTADOS]]=Tabla1[[#Headers],[NA]],1,0)</f>
        <v>0</v>
      </c>
      <c r="J441" s="20">
        <f>_xlfn.XLOOKUP(Tabla1[[#This Row],[ESTADOS]],Tabla3[ESTADO],Tabla3[CALIFICACIÓN],"No_estado",0,1)/25</f>
        <v>0</v>
      </c>
      <c r="K441" s="20">
        <f>_xlfn.XLOOKUP(Tabla1[[#This Row],[ESTADOS]],Tabla3[ESTADO],Tabla3[CALIFICACIÓN],"No_estado",0,1)/2</f>
        <v>0</v>
      </c>
      <c r="L441" s="3"/>
    </row>
    <row r="442" spans="1:12" ht="29" x14ac:dyDescent="0.35">
      <c r="A442" s="3" t="s">
        <v>51</v>
      </c>
      <c r="B442" s="2" t="str">
        <f>_xlfn.XLOOKUP(Tabla1[[#This Row],[ÁREAS]],Tabla2[ÁREAS],Tabla2[ABREVIATUTAS],"No_existe",0,1)</f>
        <v>DOP</v>
      </c>
      <c r="C442" s="3" t="s">
        <v>11</v>
      </c>
      <c r="D442" s="3" t="s">
        <v>24</v>
      </c>
      <c r="E442" s="14" t="s">
        <v>73</v>
      </c>
      <c r="F442" s="7">
        <f>IF(Tabla1[[#This Row],[ESTADOS]]=Tabla1[[#Headers],[CUMPLE]],1,0)</f>
        <v>1</v>
      </c>
      <c r="G442" s="7">
        <f>IF(Tabla1[[#This Row],[ESTADOS]]=Tabla1[[#Headers],[CUMPLE PARCIALMENTE]],1,0)</f>
        <v>0</v>
      </c>
      <c r="H442" s="7">
        <f>IF(Tabla1[[#This Row],[ESTADOS]]=Tabla1[[#Headers],[NO CUMPLE]],1,0)</f>
        <v>0</v>
      </c>
      <c r="I442" s="7">
        <f>IF(Tabla1[[#This Row],[ESTADOS]]=Tabla1[[#Headers],[NA]],1,0)</f>
        <v>0</v>
      </c>
      <c r="J442" s="20">
        <f>_xlfn.XLOOKUP(Tabla1[[#This Row],[ESTADOS]],Tabla3[ESTADO],Tabla3[CALIFICACIÓN],"No_estado",0,1)/25</f>
        <v>0.04</v>
      </c>
      <c r="K442" s="20">
        <f>_xlfn.XLOOKUP(Tabla1[[#This Row],[ESTADOS]],Tabla3[ESTADO],Tabla3[CALIFICACIÓN],"No_estado",0,1)/2</f>
        <v>0.5</v>
      </c>
      <c r="L442" s="3"/>
    </row>
    <row r="443" spans="1:12" ht="58" x14ac:dyDescent="0.35">
      <c r="A443" s="3" t="s">
        <v>51</v>
      </c>
      <c r="B443" s="2" t="str">
        <f>_xlfn.XLOOKUP(Tabla1[[#This Row],[ÁREAS]],Tabla2[ÁREAS],Tabla2[ABREVIATUTAS],"No_existe",0,1)</f>
        <v>DOP</v>
      </c>
      <c r="C443" s="3" t="s">
        <v>11</v>
      </c>
      <c r="D443" s="3" t="s">
        <v>84</v>
      </c>
      <c r="E443" s="14" t="s">
        <v>75</v>
      </c>
      <c r="F443" s="7">
        <f>IF(Tabla1[[#This Row],[ESTADOS]]=Tabla1[[#Headers],[CUMPLE]],1,0)</f>
        <v>0</v>
      </c>
      <c r="G443" s="7">
        <f>IF(Tabla1[[#This Row],[ESTADOS]]=Tabla1[[#Headers],[CUMPLE PARCIALMENTE]],1,0)</f>
        <v>0</v>
      </c>
      <c r="H443" s="7">
        <f>IF(Tabla1[[#This Row],[ESTADOS]]=Tabla1[[#Headers],[NO CUMPLE]],1,0)</f>
        <v>1</v>
      </c>
      <c r="I443" s="7">
        <f>IF(Tabla1[[#This Row],[ESTADOS]]=Tabla1[[#Headers],[NA]],1,0)</f>
        <v>0</v>
      </c>
      <c r="J443" s="20">
        <f>_xlfn.XLOOKUP(Tabla1[[#This Row],[ESTADOS]],Tabla3[ESTADO],Tabla3[CALIFICACIÓN],"No_estado",0,1)/25</f>
        <v>0</v>
      </c>
      <c r="K443" s="20">
        <f>_xlfn.XLOOKUP(Tabla1[[#This Row],[ESTADOS]],Tabla3[ESTADO],Tabla3[CALIFICACIÓN],"No_estado",0,1)/2</f>
        <v>0</v>
      </c>
      <c r="L443" s="3"/>
    </row>
    <row r="444" spans="1:12" ht="29" x14ac:dyDescent="0.35">
      <c r="A444" s="3" t="s">
        <v>51</v>
      </c>
      <c r="B444" s="2" t="str">
        <f>_xlfn.XLOOKUP(Tabla1[[#This Row],[ÁREAS]],Tabla2[ÁREAS],Tabla2[ABREVIATUTAS],"No_existe",0,1)</f>
        <v>DOP</v>
      </c>
      <c r="C444" s="3" t="s">
        <v>12</v>
      </c>
      <c r="D444" s="3" t="s">
        <v>25</v>
      </c>
      <c r="E444" s="14" t="s">
        <v>74</v>
      </c>
      <c r="F444" s="7">
        <f>IF(Tabla1[[#This Row],[ESTADOS]]=Tabla1[[#Headers],[CUMPLE]],1,0)</f>
        <v>0</v>
      </c>
      <c r="G444" s="7">
        <f>IF(Tabla1[[#This Row],[ESTADOS]]=Tabla1[[#Headers],[CUMPLE PARCIALMENTE]],1,0)</f>
        <v>1</v>
      </c>
      <c r="H444" s="7">
        <f>IF(Tabla1[[#This Row],[ESTADOS]]=Tabla1[[#Headers],[NO CUMPLE]],1,0)</f>
        <v>0</v>
      </c>
      <c r="I444" s="7">
        <f>IF(Tabla1[[#This Row],[ESTADOS]]=Tabla1[[#Headers],[NA]],1,0)</f>
        <v>0</v>
      </c>
      <c r="J444" s="20">
        <f>_xlfn.XLOOKUP(Tabla1[[#This Row],[ESTADOS]],Tabla3[ESTADO],Tabla3[CALIFICACIÓN],"No_estado",0,1)/25</f>
        <v>0.02</v>
      </c>
      <c r="K444" s="20">
        <f>_xlfn.XLOOKUP(Tabla1[[#This Row],[ESTADOS]],Tabla3[ESTADO],Tabla3[CALIFICACIÓN],"No_estado",0,1)/2</f>
        <v>0.25</v>
      </c>
      <c r="L444" s="3"/>
    </row>
    <row r="445" spans="1:12" ht="29" x14ac:dyDescent="0.35">
      <c r="A445" s="3" t="s">
        <v>51</v>
      </c>
      <c r="B445" s="2" t="str">
        <f>_xlfn.XLOOKUP(Tabla1[[#This Row],[ÁREAS]],Tabla2[ÁREAS],Tabla2[ABREVIATUTAS],"No_existe",0,1)</f>
        <v>DOP</v>
      </c>
      <c r="C445" s="3" t="s">
        <v>12</v>
      </c>
      <c r="D445" s="3" t="s">
        <v>26</v>
      </c>
      <c r="E445" s="14" t="s">
        <v>73</v>
      </c>
      <c r="F445" s="7">
        <f>IF(Tabla1[[#This Row],[ESTADOS]]=Tabla1[[#Headers],[CUMPLE]],1,0)</f>
        <v>1</v>
      </c>
      <c r="G445" s="7">
        <f>IF(Tabla1[[#This Row],[ESTADOS]]=Tabla1[[#Headers],[CUMPLE PARCIALMENTE]],1,0)</f>
        <v>0</v>
      </c>
      <c r="H445" s="7">
        <f>IF(Tabla1[[#This Row],[ESTADOS]]=Tabla1[[#Headers],[NO CUMPLE]],1,0)</f>
        <v>0</v>
      </c>
      <c r="I445" s="7">
        <f>IF(Tabla1[[#This Row],[ESTADOS]]=Tabla1[[#Headers],[NA]],1,0)</f>
        <v>0</v>
      </c>
      <c r="J445" s="20">
        <f>_xlfn.XLOOKUP(Tabla1[[#This Row],[ESTADOS]],Tabla3[ESTADO],Tabla3[CALIFICACIÓN],"No_estado",0,1)/25</f>
        <v>0.04</v>
      </c>
      <c r="K445" s="20">
        <f>_xlfn.XLOOKUP(Tabla1[[#This Row],[ESTADOS]],Tabla3[ESTADO],Tabla3[CALIFICACIÓN],"No_estado",0,1)/2</f>
        <v>0.5</v>
      </c>
      <c r="L445" s="3"/>
    </row>
    <row r="446" spans="1:12" ht="29" x14ac:dyDescent="0.35">
      <c r="A446" s="3" t="s">
        <v>51</v>
      </c>
      <c r="B446" s="2" t="str">
        <f>_xlfn.XLOOKUP(Tabla1[[#This Row],[ÁREAS]],Tabla2[ÁREAS],Tabla2[ABREVIATUTAS],"No_existe",0,1)</f>
        <v>DOP</v>
      </c>
      <c r="C446" s="3" t="s">
        <v>13</v>
      </c>
      <c r="D446" s="3" t="s">
        <v>27</v>
      </c>
      <c r="E446" s="14" t="s">
        <v>75</v>
      </c>
      <c r="F446" s="7">
        <f>IF(Tabla1[[#This Row],[ESTADOS]]=Tabla1[[#Headers],[CUMPLE]],1,0)</f>
        <v>0</v>
      </c>
      <c r="G446" s="7">
        <f>IF(Tabla1[[#This Row],[ESTADOS]]=Tabla1[[#Headers],[CUMPLE PARCIALMENTE]],1,0)</f>
        <v>0</v>
      </c>
      <c r="H446" s="7">
        <f>IF(Tabla1[[#This Row],[ESTADOS]]=Tabla1[[#Headers],[NO CUMPLE]],1,0)</f>
        <v>1</v>
      </c>
      <c r="I446" s="7">
        <f>IF(Tabla1[[#This Row],[ESTADOS]]=Tabla1[[#Headers],[NA]],1,0)</f>
        <v>0</v>
      </c>
      <c r="J446" s="20">
        <f>_xlfn.XLOOKUP(Tabla1[[#This Row],[ESTADOS]],Tabla3[ESTADO],Tabla3[CALIFICACIÓN],"No_estado",0,1)/25</f>
        <v>0</v>
      </c>
      <c r="K446" s="20">
        <f>_xlfn.XLOOKUP(Tabla1[[#This Row],[ESTADOS]],Tabla3[ESTADO],Tabla3[CALIFICACIÓN],"No_estado",0,1)/4</f>
        <v>0</v>
      </c>
      <c r="L446" s="3"/>
    </row>
    <row r="447" spans="1:12" ht="29" x14ac:dyDescent="0.35">
      <c r="A447" s="3" t="s">
        <v>51</v>
      </c>
      <c r="B447" s="2" t="str">
        <f>_xlfn.XLOOKUP(Tabla1[[#This Row],[ÁREAS]],Tabla2[ÁREAS],Tabla2[ABREVIATUTAS],"No_existe",0,1)</f>
        <v>DOP</v>
      </c>
      <c r="C447" s="3" t="s">
        <v>13</v>
      </c>
      <c r="D447" s="3" t="s">
        <v>28</v>
      </c>
      <c r="E447" s="14" t="s">
        <v>75</v>
      </c>
      <c r="F447" s="7">
        <f>IF(Tabla1[[#This Row],[ESTADOS]]=Tabla1[[#Headers],[CUMPLE]],1,0)</f>
        <v>0</v>
      </c>
      <c r="G447" s="7">
        <f>IF(Tabla1[[#This Row],[ESTADOS]]=Tabla1[[#Headers],[CUMPLE PARCIALMENTE]],1,0)</f>
        <v>0</v>
      </c>
      <c r="H447" s="7">
        <f>IF(Tabla1[[#This Row],[ESTADOS]]=Tabla1[[#Headers],[NO CUMPLE]],1,0)</f>
        <v>1</v>
      </c>
      <c r="I447" s="7">
        <f>IF(Tabla1[[#This Row],[ESTADOS]]=Tabla1[[#Headers],[NA]],1,0)</f>
        <v>0</v>
      </c>
      <c r="J447" s="20">
        <f>_xlfn.XLOOKUP(Tabla1[[#This Row],[ESTADOS]],Tabla3[ESTADO],Tabla3[CALIFICACIÓN],"No_estado",0,1)/25</f>
        <v>0</v>
      </c>
      <c r="K447" s="20">
        <f>_xlfn.XLOOKUP(Tabla1[[#This Row],[ESTADOS]],Tabla3[ESTADO],Tabla3[CALIFICACIÓN],"No_estado",0,1)/4</f>
        <v>0</v>
      </c>
      <c r="L447" s="3"/>
    </row>
    <row r="448" spans="1:12" ht="29" x14ac:dyDescent="0.35">
      <c r="A448" s="3" t="s">
        <v>51</v>
      </c>
      <c r="B448" s="2" t="str">
        <f>_xlfn.XLOOKUP(Tabla1[[#This Row],[ÁREAS]],Tabla2[ÁREAS],Tabla2[ABREVIATUTAS],"No_existe",0,1)</f>
        <v>DOP</v>
      </c>
      <c r="C448" s="3" t="s">
        <v>13</v>
      </c>
      <c r="D448" s="3" t="s">
        <v>14</v>
      </c>
      <c r="E448" s="14" t="s">
        <v>75</v>
      </c>
      <c r="F448" s="7">
        <f>IF(Tabla1[[#This Row],[ESTADOS]]=Tabla1[[#Headers],[CUMPLE]],1,0)</f>
        <v>0</v>
      </c>
      <c r="G448" s="7">
        <f>IF(Tabla1[[#This Row],[ESTADOS]]=Tabla1[[#Headers],[CUMPLE PARCIALMENTE]],1,0)</f>
        <v>0</v>
      </c>
      <c r="H448" s="7">
        <f>IF(Tabla1[[#This Row],[ESTADOS]]=Tabla1[[#Headers],[NO CUMPLE]],1,0)</f>
        <v>1</v>
      </c>
      <c r="I448" s="7">
        <f>IF(Tabla1[[#This Row],[ESTADOS]]=Tabla1[[#Headers],[NA]],1,0)</f>
        <v>0</v>
      </c>
      <c r="J448" s="20">
        <f>_xlfn.XLOOKUP(Tabla1[[#This Row],[ESTADOS]],Tabla3[ESTADO],Tabla3[CALIFICACIÓN],"No_estado",0,1)/25</f>
        <v>0</v>
      </c>
      <c r="K448" s="20">
        <f>_xlfn.XLOOKUP(Tabla1[[#This Row],[ESTADOS]],Tabla3[ESTADO],Tabla3[CALIFICACIÓN],"No_estado",0,1)/4</f>
        <v>0</v>
      </c>
      <c r="L448" s="3"/>
    </row>
    <row r="449" spans="1:12" ht="29" x14ac:dyDescent="0.35">
      <c r="A449" s="3" t="s">
        <v>51</v>
      </c>
      <c r="B449" s="2" t="str">
        <f>_xlfn.XLOOKUP(Tabla1[[#This Row],[ÁREAS]],Tabla2[ÁREAS],Tabla2[ABREVIATUTAS],"No_existe",0,1)</f>
        <v>DOP</v>
      </c>
      <c r="C449" s="3" t="s">
        <v>13</v>
      </c>
      <c r="D449" s="3" t="s">
        <v>29</v>
      </c>
      <c r="E449" s="14" t="s">
        <v>75</v>
      </c>
      <c r="F449" s="7">
        <f>IF(Tabla1[[#This Row],[ESTADOS]]=Tabla1[[#Headers],[CUMPLE]],1,0)</f>
        <v>0</v>
      </c>
      <c r="G449" s="7">
        <f>IF(Tabla1[[#This Row],[ESTADOS]]=Tabla1[[#Headers],[CUMPLE PARCIALMENTE]],1,0)</f>
        <v>0</v>
      </c>
      <c r="H449" s="7">
        <f>IF(Tabla1[[#This Row],[ESTADOS]]=Tabla1[[#Headers],[NO CUMPLE]],1,0)</f>
        <v>1</v>
      </c>
      <c r="I449" s="7">
        <f>IF(Tabla1[[#This Row],[ESTADOS]]=Tabla1[[#Headers],[NA]],1,0)</f>
        <v>0</v>
      </c>
      <c r="J449" s="20">
        <f>_xlfn.XLOOKUP(Tabla1[[#This Row],[ESTADOS]],Tabla3[ESTADO],Tabla3[CALIFICACIÓN],"No_estado",0,1)/25</f>
        <v>0</v>
      </c>
      <c r="K449" s="20">
        <f>_xlfn.XLOOKUP(Tabla1[[#This Row],[ESTADOS]],Tabla3[ESTADO],Tabla3[CALIFICACIÓN],"No_estado",0,1)/4</f>
        <v>0</v>
      </c>
      <c r="L449" s="3"/>
    </row>
    <row r="450" spans="1:12" ht="29" x14ac:dyDescent="0.35">
      <c r="A450" s="3" t="s">
        <v>51</v>
      </c>
      <c r="B450" s="2" t="str">
        <f>_xlfn.XLOOKUP(Tabla1[[#This Row],[ÁREAS]],Tabla2[ÁREAS],Tabla2[ABREVIATUTAS],"No_existe",0,1)</f>
        <v>DOP</v>
      </c>
      <c r="C450" s="3" t="s">
        <v>15</v>
      </c>
      <c r="D450" s="3" t="s">
        <v>30</v>
      </c>
      <c r="E450" s="14" t="s">
        <v>75</v>
      </c>
      <c r="F450" s="7">
        <f>IF(Tabla1[[#This Row],[ESTADOS]]=Tabla1[[#Headers],[CUMPLE]],1,0)</f>
        <v>0</v>
      </c>
      <c r="G450" s="7">
        <f>IF(Tabla1[[#This Row],[ESTADOS]]=Tabla1[[#Headers],[CUMPLE PARCIALMENTE]],1,0)</f>
        <v>0</v>
      </c>
      <c r="H450" s="7">
        <f>IF(Tabla1[[#This Row],[ESTADOS]]=Tabla1[[#Headers],[NO CUMPLE]],1,0)</f>
        <v>1</v>
      </c>
      <c r="I450" s="7">
        <f>IF(Tabla1[[#This Row],[ESTADOS]]=Tabla1[[#Headers],[NA]],1,0)</f>
        <v>0</v>
      </c>
      <c r="J450" s="20">
        <f>_xlfn.XLOOKUP(Tabla1[[#This Row],[ESTADOS]],Tabla3[ESTADO],Tabla3[CALIFICACIÓN],"No_estado",0,1)/25</f>
        <v>0</v>
      </c>
      <c r="K450" s="20">
        <f>_xlfn.XLOOKUP(Tabla1[[#This Row],[ESTADOS]],Tabla3[ESTADO],Tabla3[CALIFICACIÓN],"No_estado",0,1)/2</f>
        <v>0</v>
      </c>
      <c r="L450" s="3"/>
    </row>
    <row r="451" spans="1:12" ht="29" x14ac:dyDescent="0.35">
      <c r="A451" s="3" t="s">
        <v>51</v>
      </c>
      <c r="B451" s="2" t="str">
        <f>_xlfn.XLOOKUP(Tabla1[[#This Row],[ÁREAS]],Tabla2[ÁREAS],Tabla2[ABREVIATUTAS],"No_existe",0,1)</f>
        <v>DOP</v>
      </c>
      <c r="C451" s="3" t="s">
        <v>15</v>
      </c>
      <c r="D451" s="3" t="s">
        <v>31</v>
      </c>
      <c r="E451" s="14" t="s">
        <v>75</v>
      </c>
      <c r="F451" s="7">
        <f>IF(Tabla1[[#This Row],[ESTADOS]]=Tabla1[[#Headers],[CUMPLE]],1,0)</f>
        <v>0</v>
      </c>
      <c r="G451" s="7">
        <f>IF(Tabla1[[#This Row],[ESTADOS]]=Tabla1[[#Headers],[CUMPLE PARCIALMENTE]],1,0)</f>
        <v>0</v>
      </c>
      <c r="H451" s="7">
        <f>IF(Tabla1[[#This Row],[ESTADOS]]=Tabla1[[#Headers],[NO CUMPLE]],1,0)</f>
        <v>1</v>
      </c>
      <c r="I451" s="7">
        <f>IF(Tabla1[[#This Row],[ESTADOS]]=Tabla1[[#Headers],[NA]],1,0)</f>
        <v>0</v>
      </c>
      <c r="J451" s="20">
        <f>_xlfn.XLOOKUP(Tabla1[[#This Row],[ESTADOS]],Tabla3[ESTADO],Tabla3[CALIFICACIÓN],"No_estado",0,1)/25</f>
        <v>0</v>
      </c>
      <c r="K451" s="20">
        <f>_xlfn.XLOOKUP(Tabla1[[#This Row],[ESTADOS]],Tabla3[ESTADO],Tabla3[CALIFICACIÓN],"No_estado",0,1)/3</f>
        <v>0</v>
      </c>
      <c r="L451" s="3"/>
    </row>
    <row r="452" spans="1:12" x14ac:dyDescent="0.35">
      <c r="A452" s="2" t="s">
        <v>78</v>
      </c>
      <c r="B452" s="2"/>
      <c r="C452" s="2"/>
      <c r="D452" s="3">
        <f>SUBTOTAL(103,Tabla1[CRITERIOS])</f>
        <v>450</v>
      </c>
      <c r="F452" s="4"/>
      <c r="G452" s="4"/>
      <c r="H452" s="7"/>
      <c r="I452" s="7"/>
      <c r="J452" s="1">
        <f>SUBTOTAL(103,Tabla1[CALIFICACIÓN])</f>
        <v>450</v>
      </c>
      <c r="L452" s="2"/>
    </row>
  </sheetData>
  <pageMargins left="0.70866141732283472" right="0.70866141732283472" top="1.3" bottom="0.74803149606299213" header="0.31496062992125984" footer="0.31496062992125984"/>
  <pageSetup paperSize="281" orientation="landscape" r:id="rId1"/>
  <headerFooter>
    <oddHeader xml:space="preserve">&amp;L
&amp;G
&amp;C
PROCESO GESTIÓN DOCUMENTAL
DIAGNOSTICO DE ARCHIVO DE GESTIÓN
&amp;R
GD-F30
Versión: 1
</oddHeader>
    <oddFooter>&amp;RPágina: &amp;P de &amp;N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FD87BBF-D426-4DBE-8C2E-9D29553E1B90}">
          <x14:formula1>
            <xm:f>VALIDACIONES!$D$2:$D$5</xm:f>
          </x14:formula1>
          <xm:sqref>E2:E451</xm:sqref>
        </x14:dataValidation>
        <x14:dataValidation type="list" allowBlank="1" showInputMessage="1" showErrorMessage="1" xr:uid="{6D7BAB85-4778-44BB-A1C7-5F396C4C49F3}">
          <x14:formula1>
            <xm:f>VALIDACIONES!$A$2:$A$20</xm:f>
          </x14:formula1>
          <xm:sqref>A2:A451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145F-8EFB-4FCD-B427-4E90F667D59C}">
  <dimension ref="A1:Q30"/>
  <sheetViews>
    <sheetView showGridLines="0" zoomScaleNormal="100" workbookViewId="0">
      <selection activeCell="L21" sqref="L21"/>
    </sheetView>
  </sheetViews>
  <sheetFormatPr baseColWidth="10" defaultColWidth="0" defaultRowHeight="14.5" zeroHeight="1" x14ac:dyDescent="0.35"/>
  <cols>
    <col min="1" max="1" width="4.81640625" customWidth="1"/>
    <col min="2" max="2" width="16.54296875" bestFit="1" customWidth="1"/>
    <col min="3" max="4" width="8.1796875" bestFit="1" customWidth="1"/>
    <col min="5" max="5" width="11.1796875" bestFit="1" customWidth="1"/>
    <col min="6" max="6" width="20.81640625" bestFit="1" customWidth="1"/>
    <col min="7" max="7" width="4.81640625" customWidth="1"/>
    <col min="8" max="8" width="16.54296875" bestFit="1" customWidth="1"/>
    <col min="9" max="10" width="8.1796875" bestFit="1" customWidth="1"/>
    <col min="11" max="11" width="11.1796875" bestFit="1" customWidth="1"/>
    <col min="12" max="12" width="13.08984375" bestFit="1" customWidth="1"/>
    <col min="13" max="13" width="4.81640625" customWidth="1"/>
    <col min="14" max="14" width="21" bestFit="1" customWidth="1"/>
    <col min="15" max="15" width="17.54296875" bestFit="1" customWidth="1"/>
    <col min="16" max="16" width="4.81640625" customWidth="1"/>
    <col min="17" max="17" width="0" hidden="1" customWidth="1"/>
    <col min="18" max="16384" width="11.54296875" hidden="1"/>
  </cols>
  <sheetData>
    <row r="1" spans="2:15" ht="87.65" customHeight="1" x14ac:dyDescent="0.35"/>
    <row r="2" spans="2:15" ht="58" x14ac:dyDescent="0.35">
      <c r="B2" s="5" t="s">
        <v>76</v>
      </c>
      <c r="C2" s="12" t="s">
        <v>79</v>
      </c>
      <c r="D2" s="8" t="s">
        <v>80</v>
      </c>
      <c r="E2" s="13" t="s">
        <v>81</v>
      </c>
      <c r="F2" s="23" t="s">
        <v>89</v>
      </c>
      <c r="H2" s="5" t="s">
        <v>76</v>
      </c>
      <c r="I2" s="9" t="s">
        <v>79</v>
      </c>
      <c r="J2" s="10" t="s">
        <v>80</v>
      </c>
      <c r="K2" s="11" t="s">
        <v>81</v>
      </c>
      <c r="L2" s="25" t="s">
        <v>94</v>
      </c>
      <c r="N2" s="5" t="s">
        <v>76</v>
      </c>
      <c r="O2" t="s">
        <v>83</v>
      </c>
    </row>
    <row r="3" spans="2:15" x14ac:dyDescent="0.35">
      <c r="B3" s="6" t="s">
        <v>53</v>
      </c>
      <c r="C3">
        <v>18</v>
      </c>
      <c r="D3">
        <v>4</v>
      </c>
      <c r="E3">
        <v>3</v>
      </c>
      <c r="F3" s="21">
        <v>0.80000000000000027</v>
      </c>
      <c r="H3" s="6" t="s">
        <v>6</v>
      </c>
      <c r="I3">
        <v>14</v>
      </c>
      <c r="J3">
        <v>6</v>
      </c>
      <c r="K3">
        <v>34</v>
      </c>
      <c r="L3" s="21">
        <v>5.666666666666667</v>
      </c>
      <c r="N3" s="6" t="s">
        <v>73</v>
      </c>
      <c r="O3" s="17">
        <v>142</v>
      </c>
    </row>
    <row r="4" spans="2:15" x14ac:dyDescent="0.35">
      <c r="B4" s="6" t="s">
        <v>54</v>
      </c>
      <c r="C4">
        <v>16</v>
      </c>
      <c r="D4">
        <v>4</v>
      </c>
      <c r="E4">
        <v>5</v>
      </c>
      <c r="F4" s="21">
        <v>0.72000000000000008</v>
      </c>
      <c r="H4" s="6" t="s">
        <v>7</v>
      </c>
      <c r="I4">
        <v>30</v>
      </c>
      <c r="J4">
        <v>11</v>
      </c>
      <c r="K4">
        <v>49</v>
      </c>
      <c r="L4" s="21">
        <v>7.1000000000000023</v>
      </c>
      <c r="N4" s="6" t="s">
        <v>74</v>
      </c>
      <c r="O4" s="18">
        <v>79</v>
      </c>
    </row>
    <row r="5" spans="2:15" x14ac:dyDescent="0.35">
      <c r="B5" s="6" t="s">
        <v>55</v>
      </c>
      <c r="C5">
        <v>7</v>
      </c>
      <c r="D5">
        <v>5</v>
      </c>
      <c r="E5">
        <v>13</v>
      </c>
      <c r="F5" s="21">
        <v>0.38</v>
      </c>
      <c r="H5" s="6" t="s">
        <v>10</v>
      </c>
      <c r="I5">
        <v>10</v>
      </c>
      <c r="J5">
        <v>5</v>
      </c>
      <c r="K5">
        <v>21</v>
      </c>
      <c r="L5" s="21">
        <v>6.25</v>
      </c>
      <c r="N5" s="6" t="s">
        <v>75</v>
      </c>
      <c r="O5" s="16">
        <v>229</v>
      </c>
    </row>
    <row r="6" spans="2:15" x14ac:dyDescent="0.35">
      <c r="B6" s="6" t="s">
        <v>56</v>
      </c>
      <c r="C6">
        <v>5</v>
      </c>
      <c r="D6">
        <v>4</v>
      </c>
      <c r="E6">
        <v>16</v>
      </c>
      <c r="F6" s="21">
        <v>0.28000000000000003</v>
      </c>
      <c r="H6" s="6" t="s">
        <v>11</v>
      </c>
      <c r="I6">
        <v>10</v>
      </c>
      <c r="J6">
        <v>6</v>
      </c>
      <c r="K6">
        <v>20</v>
      </c>
      <c r="L6" s="21">
        <v>6.5</v>
      </c>
      <c r="N6" s="6" t="s">
        <v>77</v>
      </c>
      <c r="O6">
        <v>450</v>
      </c>
    </row>
    <row r="7" spans="2:15" x14ac:dyDescent="0.35">
      <c r="B7" s="6" t="s">
        <v>57</v>
      </c>
      <c r="C7">
        <v>4</v>
      </c>
      <c r="D7">
        <v>2</v>
      </c>
      <c r="E7">
        <v>19</v>
      </c>
      <c r="F7" s="21">
        <v>0.2</v>
      </c>
      <c r="H7" s="6" t="s">
        <v>12</v>
      </c>
      <c r="I7">
        <v>17</v>
      </c>
      <c r="J7">
        <v>6</v>
      </c>
      <c r="K7">
        <v>13</v>
      </c>
      <c r="L7" s="21">
        <v>10</v>
      </c>
    </row>
    <row r="8" spans="2:15" x14ac:dyDescent="0.35">
      <c r="B8" s="6" t="s">
        <v>82</v>
      </c>
      <c r="C8">
        <v>9</v>
      </c>
      <c r="D8">
        <v>6</v>
      </c>
      <c r="E8">
        <v>10</v>
      </c>
      <c r="F8" s="21">
        <v>0.47999999999999993</v>
      </c>
      <c r="H8" s="6" t="s">
        <v>13</v>
      </c>
      <c r="I8">
        <v>31</v>
      </c>
      <c r="J8">
        <v>11</v>
      </c>
      <c r="K8">
        <v>30</v>
      </c>
      <c r="L8" s="21">
        <v>9.125</v>
      </c>
    </row>
    <row r="9" spans="2:15" x14ac:dyDescent="0.35">
      <c r="B9" s="6" t="s">
        <v>58</v>
      </c>
      <c r="C9">
        <v>6</v>
      </c>
      <c r="D9">
        <v>5</v>
      </c>
      <c r="E9">
        <v>14</v>
      </c>
      <c r="F9" s="21">
        <v>0.34</v>
      </c>
      <c r="H9" s="6" t="s">
        <v>15</v>
      </c>
      <c r="I9">
        <v>15</v>
      </c>
      <c r="J9">
        <v>8</v>
      </c>
      <c r="K9">
        <v>13</v>
      </c>
      <c r="L9" s="21">
        <v>8.0833333333333321</v>
      </c>
    </row>
    <row r="10" spans="2:15" x14ac:dyDescent="0.35">
      <c r="B10" s="6" t="s">
        <v>59</v>
      </c>
      <c r="C10">
        <v>9</v>
      </c>
      <c r="D10">
        <v>5</v>
      </c>
      <c r="E10">
        <v>11</v>
      </c>
      <c r="F10" s="21">
        <v>0.45999999999999996</v>
      </c>
      <c r="H10" s="6" t="s">
        <v>85</v>
      </c>
      <c r="I10">
        <v>15</v>
      </c>
      <c r="J10">
        <v>8</v>
      </c>
      <c r="K10">
        <v>31</v>
      </c>
      <c r="L10" s="21">
        <v>6.4999999999999991</v>
      </c>
    </row>
    <row r="11" spans="2:15" x14ac:dyDescent="0.35">
      <c r="B11" s="6" t="s">
        <v>60</v>
      </c>
      <c r="C11">
        <v>8</v>
      </c>
      <c r="D11">
        <v>5</v>
      </c>
      <c r="E11">
        <v>12</v>
      </c>
      <c r="F11" s="21">
        <v>0.42000000000000004</v>
      </c>
      <c r="H11" s="6" t="s">
        <v>90</v>
      </c>
      <c r="I11">
        <v>0</v>
      </c>
      <c r="J11">
        <v>18</v>
      </c>
      <c r="K11">
        <v>18</v>
      </c>
      <c r="L11" s="21">
        <v>4.4166666666666661</v>
      </c>
    </row>
    <row r="12" spans="2:15" x14ac:dyDescent="0.35">
      <c r="B12" s="6" t="s">
        <v>61</v>
      </c>
      <c r="C12">
        <v>10</v>
      </c>
      <c r="D12">
        <v>4</v>
      </c>
      <c r="E12">
        <v>11</v>
      </c>
      <c r="F12" s="21">
        <v>0.48</v>
      </c>
      <c r="H12" s="6" t="s">
        <v>77</v>
      </c>
      <c r="I12">
        <v>142</v>
      </c>
      <c r="J12">
        <v>79</v>
      </c>
      <c r="K12">
        <v>229</v>
      </c>
      <c r="L12">
        <v>63.641666666666659</v>
      </c>
    </row>
    <row r="13" spans="2:15" x14ac:dyDescent="0.35">
      <c r="B13" s="6" t="s">
        <v>62</v>
      </c>
      <c r="C13">
        <v>9</v>
      </c>
      <c r="D13">
        <v>5</v>
      </c>
      <c r="E13">
        <v>11</v>
      </c>
      <c r="F13" s="21">
        <v>0.45999999999999996</v>
      </c>
    </row>
    <row r="14" spans="2:15" x14ac:dyDescent="0.35">
      <c r="B14" s="6" t="s">
        <v>63</v>
      </c>
      <c r="C14">
        <v>8</v>
      </c>
      <c r="D14">
        <v>5</v>
      </c>
      <c r="E14">
        <v>12</v>
      </c>
      <c r="F14" s="21">
        <v>0.42</v>
      </c>
    </row>
    <row r="15" spans="2:15" x14ac:dyDescent="0.35">
      <c r="B15" s="6" t="s">
        <v>65</v>
      </c>
      <c r="C15">
        <v>7</v>
      </c>
      <c r="D15">
        <v>5</v>
      </c>
      <c r="E15">
        <v>13</v>
      </c>
      <c r="F15" s="21">
        <v>0.37999999999999995</v>
      </c>
    </row>
    <row r="16" spans="2:15" x14ac:dyDescent="0.35">
      <c r="B16" s="6" t="s">
        <v>66</v>
      </c>
      <c r="C16">
        <v>9</v>
      </c>
      <c r="D16">
        <v>5</v>
      </c>
      <c r="E16">
        <v>11</v>
      </c>
      <c r="F16" s="21">
        <v>0.45999999999999996</v>
      </c>
      <c r="H16" s="6"/>
    </row>
    <row r="17" spans="2:9" x14ac:dyDescent="0.35">
      <c r="B17" s="6" t="s">
        <v>67</v>
      </c>
      <c r="C17">
        <v>6</v>
      </c>
      <c r="D17">
        <v>6</v>
      </c>
      <c r="E17">
        <v>13</v>
      </c>
      <c r="F17" s="21">
        <v>0.36</v>
      </c>
      <c r="H17" s="6"/>
    </row>
    <row r="18" spans="2:9" x14ac:dyDescent="0.35">
      <c r="B18" s="6" t="s">
        <v>68</v>
      </c>
      <c r="C18">
        <v>0</v>
      </c>
      <c r="D18">
        <v>2</v>
      </c>
      <c r="E18">
        <v>23</v>
      </c>
      <c r="F18" s="21">
        <v>0.04</v>
      </c>
      <c r="H18" s="6"/>
    </row>
    <row r="19" spans="2:9" x14ac:dyDescent="0.35">
      <c r="B19" s="6" t="s">
        <v>69</v>
      </c>
      <c r="C19">
        <v>6</v>
      </c>
      <c r="D19">
        <v>4</v>
      </c>
      <c r="E19">
        <v>15</v>
      </c>
      <c r="F19" s="21">
        <v>0.32</v>
      </c>
      <c r="H19" s="6"/>
    </row>
    <row r="20" spans="2:9" x14ac:dyDescent="0.35">
      <c r="B20" s="6" t="s">
        <v>70</v>
      </c>
      <c r="C20">
        <v>5</v>
      </c>
      <c r="D20">
        <v>3</v>
      </c>
      <c r="E20">
        <v>17</v>
      </c>
      <c r="F20" s="21">
        <v>0.26</v>
      </c>
      <c r="H20" s="6"/>
    </row>
    <row r="21" spans="2:9" x14ac:dyDescent="0.35">
      <c r="B21" s="6" t="s">
        <v>77</v>
      </c>
      <c r="C21">
        <v>142</v>
      </c>
      <c r="D21">
        <v>79</v>
      </c>
      <c r="E21">
        <v>229</v>
      </c>
      <c r="F21" s="21">
        <v>7.2600000000000007</v>
      </c>
      <c r="H21" s="6"/>
      <c r="I21" s="15"/>
    </row>
    <row r="22" spans="2:9" x14ac:dyDescent="0.35">
      <c r="H22" s="6"/>
    </row>
    <row r="23" spans="2:9" x14ac:dyDescent="0.35">
      <c r="C23" s="19"/>
      <c r="D23" s="19"/>
      <c r="E23" s="19"/>
      <c r="H23" s="6"/>
    </row>
    <row r="24" spans="2:9" x14ac:dyDescent="0.35">
      <c r="H24" s="6"/>
    </row>
    <row r="25" spans="2:9" x14ac:dyDescent="0.35"/>
    <row r="26" spans="2:9" x14ac:dyDescent="0.35"/>
    <row r="27" spans="2:9" x14ac:dyDescent="0.35"/>
    <row r="28" spans="2:9" x14ac:dyDescent="0.35"/>
    <row r="29" spans="2:9" x14ac:dyDescent="0.35"/>
    <row r="30" spans="2:9" x14ac:dyDescent="0.35"/>
  </sheetData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63A3-0130-4F87-B92D-B3E5419C113B}">
  <dimension ref="A1:V37"/>
  <sheetViews>
    <sheetView showGridLines="0" zoomScale="84" zoomScaleNormal="115" workbookViewId="0">
      <selection activeCell="A38" sqref="A38:XFD50"/>
    </sheetView>
  </sheetViews>
  <sheetFormatPr baseColWidth="10" defaultColWidth="0" defaultRowHeight="14.5" zeroHeight="1" x14ac:dyDescent="0.35"/>
  <cols>
    <col min="1" max="1" width="8.36328125" customWidth="1"/>
    <col min="2" max="21" width="11.54296875" customWidth="1"/>
    <col min="22" max="22" width="8.36328125" customWidth="1"/>
    <col min="23" max="16384" width="11.54296875" hidden="1"/>
  </cols>
  <sheetData>
    <row r="1" ht="78" customHeight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</sheetData>
  <printOptions horizontalCentered="1"/>
  <pageMargins left="0.70866141732283472" right="0.70866141732283472" top="0.74803149606299213" bottom="0.74803149606299213" header="0.31496062992125984" footer="0.31496062992125984"/>
  <pageSetup paperSize="281" scale="60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3D1DEACB320744A7F724F45E23D9B7" ma:contentTypeVersion="10" ma:contentTypeDescription="Crear nuevo documento." ma:contentTypeScope="" ma:versionID="d5227ec5f661041f8c0d105a3f4c5847">
  <xsd:schema xmlns:xsd="http://www.w3.org/2001/XMLSchema" xmlns:xs="http://www.w3.org/2001/XMLSchema" xmlns:p="http://schemas.microsoft.com/office/2006/metadata/properties" xmlns:ns2="e891201b-18d2-4c90-9357-aa3a986ced61" xmlns:ns3="76a0848e-8f40-436b-ad4c-ca0bf6d4e0eb" targetNamespace="http://schemas.microsoft.com/office/2006/metadata/properties" ma:root="true" ma:fieldsID="d0af1ad69e81c70e5049a8c06d3b9ecd" ns2:_="" ns3:_="">
    <xsd:import namespace="e891201b-18d2-4c90-9357-aa3a986ced61"/>
    <xsd:import namespace="76a0848e-8f40-436b-ad4c-ca0bf6d4e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1201b-18d2-4c90-9357-aa3a986ce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6ca1615-a83b-4e71-bdff-379c9207a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848e-8f40-436b-ad4c-ca0bf6d4e0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5914b-b349-440b-88dc-744532c7bc23}" ma:internalName="TaxCatchAll" ma:showField="CatchAllData" ma:web="76a0848e-8f40-436b-ad4c-ca0bf6d4e0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91201b-18d2-4c90-9357-aa3a986ced61">
      <Terms xmlns="http://schemas.microsoft.com/office/infopath/2007/PartnerControls"/>
    </lcf76f155ced4ddcb4097134ff3c332f>
    <TaxCatchAll xmlns="76a0848e-8f40-436b-ad4c-ca0bf6d4e0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2EC48-71A5-450D-9A64-4D7E0207F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1201b-18d2-4c90-9357-aa3a986ced61"/>
    <ds:schemaRef ds:uri="76a0848e-8f40-436b-ad4c-ca0bf6d4e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24370-6E1C-4E22-B71A-7B2201B83692}">
  <ds:schemaRefs>
    <ds:schemaRef ds:uri="http://schemas.microsoft.com/office/2006/metadata/properties"/>
    <ds:schemaRef ds:uri="http://schemas.microsoft.com/office/infopath/2007/PartnerControls"/>
    <ds:schemaRef ds:uri="e891201b-18d2-4c90-9357-aa3a986ced61"/>
    <ds:schemaRef ds:uri="76a0848e-8f40-436b-ad4c-ca0bf6d4e0eb"/>
  </ds:schemaRefs>
</ds:datastoreItem>
</file>

<file path=customXml/itemProps3.xml><?xml version="1.0" encoding="utf-8"?>
<ds:datastoreItem xmlns:ds="http://schemas.openxmlformats.org/officeDocument/2006/customXml" ds:itemID="{A66F1409-BE57-4030-BF0C-4C7581385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VALIDACIONES</vt:lpstr>
      <vt:lpstr>REGISTROS</vt:lpstr>
      <vt:lpstr>DATOS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Maldonado Valencia</dc:creator>
  <cp:lastModifiedBy>Luis Grabiel Lozano Santana</cp:lastModifiedBy>
  <cp:lastPrinted>2025-08-09T23:59:03Z</cp:lastPrinted>
  <dcterms:created xsi:type="dcterms:W3CDTF">2025-07-30T19:46:30Z</dcterms:created>
  <dcterms:modified xsi:type="dcterms:W3CDTF">2025-10-08T13:29:59Z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0x0101006C3D1DEACB320744A7F724F45E23D9B7</vt:lpwstr>
  </property>
</Properties>
</file>