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4"/>
  <workbookPr defaultThemeVersion="124226"/>
  <mc:AlternateContent xmlns:mc="http://schemas.openxmlformats.org/markup-compatibility/2006">
    <mc:Choice Requires="x15">
      <x15ac:absPath xmlns:x15ac="http://schemas.microsoft.com/office/spreadsheetml/2010/11/ac" url="https://empresadeserviciospublico1-my.sharepoint.com/personal/pedro_diaz_essmar_gov_co/Documents/Desktop/Planeación y Regulación/Planeación/Planes Institucionales/Planes Institucionales 2025/Definitivos/Cronogramas/Matrices del PTEP/"/>
    </mc:Choice>
  </mc:AlternateContent>
  <xr:revisionPtr revIDLastSave="94" documentId="8_{89AFCF72-9C5B-4027-936F-94E350E48B9A}" xr6:coauthVersionLast="47" xr6:coauthVersionMax="47" xr10:uidLastSave="{FAA3F7AF-E1D3-4589-AD09-DD2A486AEF2F}"/>
  <bookViews>
    <workbookView xWindow="-108" yWindow="-108" windowWidth="23256" windowHeight="12456" tabRatio="856" firstSheet="3" activeTab="3" xr2:uid="{00000000-000D-0000-FFFF-FFFF00000000}"/>
  </bookViews>
  <sheets>
    <sheet name="Anexo 1. Definición RC" sheetId="1" r:id="rId1"/>
    <sheet name="Anexo 2. Matriz Concecuencia RC" sheetId="2" r:id="rId2"/>
    <sheet name="Anexo 3. Metodología " sheetId="5" r:id="rId3"/>
    <sheet name="Anexo 4. Valoración RC" sheetId="8" r:id="rId4"/>
    <sheet name="Anexo 5. Mapa de Calor" sheetId="10" r:id="rId5"/>
    <sheet name="Anexo 6. Comparativa vig ant" sheetId="11" r:id="rId6"/>
    <sheet name="Hoja1" sheetId="9" state="hidden" r:id="rId7"/>
  </sheets>
  <definedNames>
    <definedName name="_xlnm._FilterDatabase" localSheetId="0" hidden="1">'Anexo 1. Definición RC'!$B$8:$H$47</definedName>
    <definedName name="_xlnm._FilterDatabase" localSheetId="1" hidden="1">'Anexo 2. Matriz Concecuencia RC'!$A$9:$E$40</definedName>
    <definedName name="_xlnm._FilterDatabase" localSheetId="3" hidden="1">'Anexo 4. Valoración RC'!$A$8:$T$58</definedName>
    <definedName name="_xlnm._FilterDatabase" localSheetId="6" hidden="1">Hoja1!$I$20:$L$30</definedName>
    <definedName name="_xlnm.Print_Area" localSheetId="3">'Anexo 4. Valoración RC'!$A$6:$P$47</definedName>
    <definedName name="_xlnm.Print_Titles" localSheetId="3">'Anexo 4. Valoración RC'!$6:$8</definedName>
  </definedNames>
  <calcPr calcId="191028" concurrentCalc="0"/>
  <pivotCaches>
    <pivotCache cacheId="2746"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8" l="1"/>
  <c r="J17" i="11"/>
  <c r="P36" i="8"/>
  <c r="P37" i="8"/>
  <c r="P38" i="8"/>
  <c r="P39" i="8"/>
  <c r="P40" i="8"/>
  <c r="P41" i="8"/>
  <c r="P42" i="8"/>
  <c r="P43" i="8"/>
  <c r="P44" i="8"/>
  <c r="P45" i="8"/>
  <c r="P46" i="8"/>
  <c r="P47" i="8"/>
  <c r="P48" i="8"/>
  <c r="P49" i="8"/>
  <c r="P50" i="8"/>
  <c r="P51" i="8"/>
  <c r="P52" i="8"/>
  <c r="P53" i="8"/>
  <c r="P54" i="8"/>
  <c r="P55" i="8"/>
  <c r="P56" i="8"/>
  <c r="P57" i="8"/>
  <c r="P58" i="8"/>
  <c r="K34" i="8"/>
  <c r="K35" i="8"/>
  <c r="K36" i="8"/>
  <c r="K37" i="8"/>
  <c r="K38" i="8"/>
  <c r="K39" i="8"/>
  <c r="K40" i="8"/>
  <c r="K41" i="8"/>
  <c r="K42" i="8"/>
  <c r="K43" i="8"/>
  <c r="K44" i="8"/>
  <c r="K45" i="8"/>
  <c r="K46" i="8"/>
  <c r="K47" i="8"/>
  <c r="K48" i="8"/>
  <c r="K49" i="8"/>
  <c r="K50" i="8"/>
  <c r="K51" i="8"/>
  <c r="K52" i="8"/>
  <c r="K53" i="8"/>
  <c r="K54" i="8"/>
  <c r="K55" i="8"/>
  <c r="K56" i="8"/>
  <c r="K57" i="8"/>
  <c r="K58"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11" i="2"/>
  <c r="D11" i="2"/>
  <c r="D19" i="8"/>
  <c r="D50" i="2"/>
  <c r="C48" i="8"/>
  <c r="D51" i="2"/>
  <c r="D52" i="2"/>
  <c r="D53" i="2"/>
  <c r="D54" i="2"/>
  <c r="C52" i="8"/>
  <c r="D55" i="2"/>
  <c r="C53" i="8"/>
  <c r="D56" i="2"/>
  <c r="C54" i="8"/>
  <c r="D57" i="2"/>
  <c r="C55" i="8"/>
  <c r="D58" i="2"/>
  <c r="C56" i="8"/>
  <c r="D59" i="2"/>
  <c r="C49" i="8"/>
  <c r="C50" i="8"/>
  <c r="C51" i="8"/>
  <c r="C57" i="8"/>
  <c r="C58" i="8"/>
  <c r="L7" i="11" a="1"/>
  <c r="L7" i="11"/>
  <c r="L4" i="11" a="1"/>
  <c r="L4" i="11"/>
  <c r="M4" i="11" a="1"/>
  <c r="M4" i="11"/>
  <c r="L5" i="11" a="1"/>
  <c r="L5" i="11"/>
  <c r="M5" i="11" a="1"/>
  <c r="M5" i="11"/>
  <c r="L6" i="11" a="1"/>
  <c r="L6" i="11"/>
  <c r="M6" i="11" a="1"/>
  <c r="M6" i="11"/>
  <c r="M7" i="11" a="1"/>
  <c r="M7" i="11"/>
  <c r="L8" i="11" a="1"/>
  <c r="L8" i="11"/>
  <c r="M8" i="11" a="1"/>
  <c r="M8" i="11"/>
  <c r="K5" i="11" a="1"/>
  <c r="K5" i="11"/>
  <c r="K6" i="11" a="1"/>
  <c r="K6" i="11"/>
  <c r="K7" i="11" a="1"/>
  <c r="K7" i="11"/>
  <c r="K8" i="11" a="1"/>
  <c r="K8" i="11"/>
  <c r="K4" i="11" a="1"/>
  <c r="K4" i="11"/>
  <c r="F8" i="10" a="1"/>
  <c r="F8" i="10"/>
  <c r="E6" i="10" a="1"/>
  <c r="E6" i="10"/>
  <c r="E5" i="10" a="1"/>
  <c r="E5" i="10"/>
  <c r="F5" i="10" a="1"/>
  <c r="F5" i="10"/>
  <c r="F6" i="10" a="1"/>
  <c r="F6" i="10"/>
  <c r="E7" i="10" a="1"/>
  <c r="E7" i="10"/>
  <c r="F7" i="10" a="1"/>
  <c r="F7" i="10"/>
  <c r="E8" i="10" a="1"/>
  <c r="E8" i="10"/>
  <c r="E9" i="10" a="1"/>
  <c r="E9" i="10"/>
  <c r="F9" i="10" a="1"/>
  <c r="F9" i="10"/>
  <c r="D8" i="10" a="1"/>
  <c r="D8" i="10"/>
  <c r="D9" i="10" a="1"/>
  <c r="D9" i="10"/>
  <c r="D7" i="10" a="1"/>
  <c r="D7" i="10"/>
  <c r="D5" i="10" a="1"/>
  <c r="D5" i="10"/>
  <c r="D6" i="10" a="1"/>
  <c r="D6" i="10"/>
  <c r="A10" i="8"/>
  <c r="L17" i="5"/>
  <c r="A50" i="8"/>
  <c r="B50" i="8"/>
  <c r="D50" i="8"/>
  <c r="A51" i="8"/>
  <c r="B51" i="8"/>
  <c r="D51" i="8"/>
  <c r="A52" i="8"/>
  <c r="B52" i="8"/>
  <c r="D52" i="8"/>
  <c r="A53" i="8"/>
  <c r="B53" i="8"/>
  <c r="D53" i="8"/>
  <c r="A54" i="8"/>
  <c r="B54" i="8"/>
  <c r="D54" i="8"/>
  <c r="A55" i="8"/>
  <c r="B55" i="8"/>
  <c r="D55" i="8"/>
  <c r="A56" i="8"/>
  <c r="B56" i="8"/>
  <c r="D56" i="8"/>
  <c r="A57" i="8"/>
  <c r="B57" i="8"/>
  <c r="D57" i="8"/>
  <c r="A58" i="8"/>
  <c r="B58" i="8"/>
  <c r="D58" i="8"/>
  <c r="D47" i="2"/>
  <c r="D48" i="2"/>
  <c r="D49" i="2"/>
  <c r="D28" i="2"/>
  <c r="D44" i="8"/>
  <c r="B38" i="8"/>
  <c r="K26" i="5"/>
  <c r="L26" i="5"/>
  <c r="B44" i="8"/>
  <c r="G10" i="8"/>
  <c r="G11" i="8"/>
  <c r="G12" i="8"/>
  <c r="G13" i="8"/>
  <c r="G14" i="8"/>
  <c r="G15" i="8"/>
  <c r="G16" i="8"/>
  <c r="G17" i="8"/>
  <c r="G18" i="8"/>
  <c r="G19" i="8"/>
  <c r="G20" i="8"/>
  <c r="G21" i="8"/>
  <c r="G22" i="8"/>
  <c r="G23" i="8"/>
  <c r="G24" i="8"/>
  <c r="G25" i="8"/>
  <c r="G26" i="8"/>
  <c r="G27" i="8"/>
  <c r="G28" i="8"/>
  <c r="G29" i="8"/>
  <c r="G30" i="8"/>
  <c r="G9" i="8"/>
  <c r="K10" i="8"/>
  <c r="K11" i="8"/>
  <c r="K12" i="8"/>
  <c r="K13" i="8"/>
  <c r="K14" i="8"/>
  <c r="K15" i="8"/>
  <c r="K16" i="8"/>
  <c r="K17" i="8"/>
  <c r="K18" i="8"/>
  <c r="K19" i="8"/>
  <c r="K20" i="8"/>
  <c r="K21" i="8"/>
  <c r="K22" i="8"/>
  <c r="K23" i="8"/>
  <c r="K24" i="8"/>
  <c r="K25" i="8"/>
  <c r="K26" i="8"/>
  <c r="K27" i="8"/>
  <c r="K28" i="8"/>
  <c r="K29" i="8"/>
  <c r="K30" i="8"/>
  <c r="K31" i="8"/>
  <c r="K32" i="8"/>
  <c r="K33" i="8"/>
  <c r="K9" i="8"/>
  <c r="J18" i="11"/>
  <c r="J28" i="11"/>
  <c r="J27" i="11"/>
  <c r="J19" i="11"/>
  <c r="J25" i="11"/>
  <c r="J23" i="11"/>
  <c r="J22" i="11"/>
  <c r="J21" i="11"/>
  <c r="J20" i="11"/>
  <c r="J26" i="11"/>
  <c r="J24" i="11"/>
  <c r="D13" i="10"/>
  <c r="A44" i="8"/>
  <c r="J16" i="11"/>
  <c r="J13" i="11"/>
  <c r="J15" i="11"/>
  <c r="D17" i="2"/>
  <c r="D45" i="2"/>
  <c r="D44" i="2"/>
  <c r="C42" i="8"/>
  <c r="D46" i="2"/>
  <c r="C47" i="8"/>
  <c r="D43" i="2"/>
  <c r="C41" i="8"/>
  <c r="D42" i="2"/>
  <c r="D41" i="2"/>
  <c r="D40" i="2"/>
  <c r="D39" i="2"/>
  <c r="C37" i="8"/>
  <c r="D38" i="2"/>
  <c r="D37" i="2"/>
  <c r="D36" i="2"/>
  <c r="D35" i="2"/>
  <c r="D34" i="2"/>
  <c r="D33" i="2"/>
  <c r="D32" i="2"/>
  <c r="D31" i="2"/>
  <c r="D30" i="2"/>
  <c r="C28" i="8"/>
  <c r="D29" i="2"/>
  <c r="D27" i="2"/>
  <c r="D26" i="2"/>
  <c r="D25" i="2"/>
  <c r="D24" i="2"/>
  <c r="C22" i="8"/>
  <c r="D23" i="2"/>
  <c r="D22" i="2"/>
  <c r="D21" i="2"/>
  <c r="D20" i="2"/>
  <c r="D19" i="2"/>
  <c r="C17" i="8"/>
  <c r="D18" i="2"/>
  <c r="C16" i="8"/>
  <c r="D16" i="2"/>
  <c r="D15" i="2"/>
  <c r="D14" i="2"/>
  <c r="C12" i="8"/>
  <c r="D13" i="2"/>
  <c r="C11" i="8"/>
  <c r="D12" i="2"/>
  <c r="C10" i="8"/>
  <c r="C9" i="8"/>
  <c r="A42" i="8"/>
  <c r="B42" i="8"/>
  <c r="D42" i="8"/>
  <c r="A43" i="8"/>
  <c r="B43" i="8"/>
  <c r="C43" i="8"/>
  <c r="D43" i="8"/>
  <c r="C44" i="8"/>
  <c r="A45" i="8"/>
  <c r="B45" i="8"/>
  <c r="C45" i="8"/>
  <c r="D45" i="8"/>
  <c r="A46" i="8"/>
  <c r="B46" i="8"/>
  <c r="C46" i="8"/>
  <c r="D46" i="8"/>
  <c r="A47" i="8"/>
  <c r="B47" i="8"/>
  <c r="D47" i="8"/>
  <c r="A48" i="8"/>
  <c r="B48" i="8"/>
  <c r="D48" i="8"/>
  <c r="A49" i="8"/>
  <c r="B49" i="8"/>
  <c r="D49" i="8"/>
  <c r="C30" i="8"/>
  <c r="C24" i="8"/>
  <c r="C21" i="8"/>
  <c r="C32" i="8"/>
  <c r="D26" i="8"/>
  <c r="D27" i="8"/>
  <c r="D28" i="8"/>
  <c r="D29" i="8"/>
  <c r="D30" i="8"/>
  <c r="D31" i="8"/>
  <c r="D32" i="8"/>
  <c r="D33" i="8"/>
  <c r="D34" i="8"/>
  <c r="D35" i="8"/>
  <c r="D36" i="8"/>
  <c r="D37" i="8"/>
  <c r="D38" i="8"/>
  <c r="D39" i="8"/>
  <c r="D40" i="8"/>
  <c r="D41" i="8"/>
  <c r="C33" i="8"/>
  <c r="C34" i="8"/>
  <c r="C35" i="8"/>
  <c r="C36" i="8"/>
  <c r="C38" i="8"/>
  <c r="C39" i="8"/>
  <c r="C40" i="8"/>
  <c r="D9"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P10" i="8"/>
  <c r="P11" i="8"/>
  <c r="P12" i="8"/>
  <c r="P13" i="8"/>
  <c r="P14" i="8"/>
  <c r="P15" i="8"/>
  <c r="P16" i="8"/>
  <c r="P17" i="8"/>
  <c r="P18" i="8"/>
  <c r="P19" i="8"/>
  <c r="P20" i="8"/>
  <c r="P21" i="8"/>
  <c r="P22" i="8"/>
  <c r="P23" i="8"/>
  <c r="P24" i="8"/>
  <c r="P25" i="8"/>
  <c r="P26" i="8"/>
  <c r="P27" i="8"/>
  <c r="P28" i="8"/>
  <c r="P29" i="8"/>
  <c r="P30" i="8"/>
  <c r="P31" i="8"/>
  <c r="P32" i="8"/>
  <c r="P33" i="8"/>
  <c r="P34" i="8"/>
  <c r="P35" i="8"/>
  <c r="P9" i="8"/>
  <c r="B10" i="8"/>
  <c r="D10" i="8"/>
  <c r="B11" i="8"/>
  <c r="D11" i="8"/>
  <c r="B12" i="8"/>
  <c r="D12" i="8"/>
  <c r="B13" i="8"/>
  <c r="C13" i="8"/>
  <c r="D13" i="8"/>
  <c r="B14" i="8"/>
  <c r="C14" i="8"/>
  <c r="D14" i="8"/>
  <c r="B15" i="8"/>
  <c r="C15" i="8"/>
  <c r="D15" i="8"/>
  <c r="B16" i="8"/>
  <c r="D16" i="8"/>
  <c r="B17" i="8"/>
  <c r="D17" i="8"/>
  <c r="B18" i="8"/>
  <c r="C18" i="8"/>
  <c r="D18" i="8"/>
  <c r="B19" i="8"/>
  <c r="C19" i="8"/>
  <c r="B20" i="8"/>
  <c r="C20" i="8"/>
  <c r="D20" i="8"/>
  <c r="B21" i="8"/>
  <c r="D21" i="8"/>
  <c r="B22" i="8"/>
  <c r="D22" i="8"/>
  <c r="B23" i="8"/>
  <c r="C23" i="8"/>
  <c r="D23" i="8"/>
  <c r="B24" i="8"/>
  <c r="D24" i="8"/>
  <c r="B25" i="8"/>
  <c r="C25" i="8"/>
  <c r="D25" i="8"/>
  <c r="B26" i="8"/>
  <c r="C26" i="8"/>
  <c r="B27" i="8"/>
  <c r="C27" i="8"/>
  <c r="B28" i="8"/>
  <c r="B29" i="8"/>
  <c r="C29" i="8"/>
  <c r="B30" i="8"/>
  <c r="B31" i="8"/>
  <c r="C31" i="8"/>
  <c r="B32" i="8"/>
  <c r="B33" i="8"/>
  <c r="B34" i="8"/>
  <c r="B35" i="8"/>
  <c r="B36" i="8"/>
  <c r="B37" i="8"/>
  <c r="B39" i="8"/>
  <c r="B40" i="8"/>
  <c r="B41" i="8"/>
  <c r="B9" i="8"/>
  <c r="J26" i="5"/>
  <c r="M17" i="5"/>
  <c r="M2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<sst xmlns="http://schemas.openxmlformats.org/spreadsheetml/2006/main" count="767" uniqueCount="406">
  <si>
    <r>
      <rPr>
        <b/>
        <sz val="14"/>
        <color theme="0" tint="-0.499984740745262"/>
        <rFont val="Gill Sans"/>
        <family val="2"/>
      </rPr>
      <t>ESSMAR E.S.P</t>
    </r>
    <r>
      <rPr>
        <sz val="14"/>
        <color theme="0" tint="-0.499984740745262"/>
        <rFont val="Gill Sans"/>
        <family val="2"/>
      </rPr>
      <t xml:space="preserve">
EMPRESA DE SERVICIOS PÚBLICO DEL DISTRITO DE SANTA MARTA</t>
    </r>
  </si>
  <si>
    <t>IDENTIFICACIÓN DE LOS RIESGOS DE CORRUPCIÓN</t>
  </si>
  <si>
    <t>Código</t>
  </si>
  <si>
    <t>Dependencia</t>
  </si>
  <si>
    <t>Descripción del Riesgo</t>
  </si>
  <si>
    <t>Acción y Omisión</t>
  </si>
  <si>
    <t>Uso de Poder</t>
  </si>
  <si>
    <t>Desviar la gestión de lo público</t>
  </si>
  <si>
    <t>Beneficio Particular</t>
  </si>
  <si>
    <t>R1</t>
  </si>
  <si>
    <t>Subgerencia de Gestión Comercial y Atención al Ciudadano</t>
  </si>
  <si>
    <t>Posibilidad de omitir la gestión del proceso de recaudo a fin de generar favorecimiento a usuarios y/o suscriptores.</t>
  </si>
  <si>
    <t>X</t>
  </si>
  <si>
    <t>Etiquetas de fila</t>
  </si>
  <si>
    <t>Cuenta de Descripción del Riesgo</t>
  </si>
  <si>
    <t>R2</t>
  </si>
  <si>
    <t>Posibilidad de manipular la información de los usuarios en alguna de las etapas del ciclo de facturación para beneficio propio o de terceros.</t>
  </si>
  <si>
    <t>Actividades complementarias</t>
  </si>
  <si>
    <t>R3</t>
  </si>
  <si>
    <t>Posibilidad de generar respuestas favorables injustificadas a los usuarios contraviniendo los intereses de la organización a cambio de dadivas.</t>
  </si>
  <si>
    <t>Acueducto</t>
  </si>
  <si>
    <t>R4</t>
  </si>
  <si>
    <t>Posibilidad de direccionar, desarrollar y/o efectuar de manera indebida la gestión social de la Empresa a una comunidad o un tercero, para la obtención de beneficios particulares.</t>
  </si>
  <si>
    <t>Alcantarillado</t>
  </si>
  <si>
    <t>R5</t>
  </si>
  <si>
    <t>Subgerencia de Proyectos y Sostenibilidad</t>
  </si>
  <si>
    <t>Posibilidad de otorgar y/o agilizar solicitud de disponibilidades que no cumplen con los parámetros técnicos y legales a cambio de dadivas para favorecer a terceros.</t>
  </si>
  <si>
    <t xml:space="preserve">Almacén </t>
  </si>
  <si>
    <t>R6</t>
  </si>
  <si>
    <t>Posibilidad de omitir controles en la supervisión de los proyectos a cargo del proceso a fin de obtener beneficio propio o a terceros.</t>
  </si>
  <si>
    <t>Alumbrado Público</t>
  </si>
  <si>
    <t>R7</t>
  </si>
  <si>
    <t>Control Interno</t>
  </si>
  <si>
    <t>Posibilidad de omitir o alterar informes y reportes a entes de control a fin de favorecer a terceros o en beneficio propio.</t>
  </si>
  <si>
    <t>Aseo</t>
  </si>
  <si>
    <t>R8</t>
  </si>
  <si>
    <t>Posibilidad de omitir el proceso de seguimiento y evaluación independiente a fin de favorecer a terceros.</t>
  </si>
  <si>
    <t>Capital Humano</t>
  </si>
  <si>
    <t>R9</t>
  </si>
  <si>
    <t>Oficina asesora jurídica y contratación</t>
  </si>
  <si>
    <t>Posibilidad de contratar bienes o servicios que disienten de los lineamientos definidos en el manual de contratación, en beneficio propio o de un tercero.</t>
  </si>
  <si>
    <t>Comunicación Estratégica</t>
  </si>
  <si>
    <t>R10</t>
  </si>
  <si>
    <t>Posibilidad de omitir el debido proceso en las actuaciones de defensa jurídica de la entidad con el fin de favorecer intereses particulares o de terceros en detrimento de la empresa.</t>
  </si>
  <si>
    <t>R11</t>
  </si>
  <si>
    <t>Posibilidad de contratar personal en la entidad omitiendo las políticas definidas para la vinculación, a cambio de dadivas o en beneficio de un tercero.</t>
  </si>
  <si>
    <t>Gestión Administrativa</t>
  </si>
  <si>
    <t>R12</t>
  </si>
  <si>
    <t>Posibilidad de manipular la información para el otorgamiento de beneficios salariales o prestacionales (prima técnica, antigüedad, vacaciones, etc.) afectando los intereses de la entidad en beneficio propio o de terceros.</t>
  </si>
  <si>
    <t>Gestión Documental</t>
  </si>
  <si>
    <t>R13</t>
  </si>
  <si>
    <t>Posibilidad de desviar o hurtar los recursos orientados a la protección personal de los trabajadores de la organización a fin de obtener beneficios propios o a terceros.</t>
  </si>
  <si>
    <t>Gestión Financiera</t>
  </si>
  <si>
    <t>R14</t>
  </si>
  <si>
    <t>Posibilidad de alterar los estados financieros a fin de generar beneficios propios o a terceros.</t>
  </si>
  <si>
    <t>Grupo Disciplinario</t>
  </si>
  <si>
    <t>R15</t>
  </si>
  <si>
    <t>Posibilidad de otorgar pagos sin cumplimiento de los requisitos legales a cambio de dadivas para obtener beneficio propio o a terceros.</t>
  </si>
  <si>
    <t>Laboratorio</t>
  </si>
  <si>
    <t>R16</t>
  </si>
  <si>
    <t>Posibilidad de desviación o hurto de bienes, activos o elementos de propiedad de la entidad a fin de obtener beneficio propio o de terceros.</t>
  </si>
  <si>
    <t>R17</t>
  </si>
  <si>
    <t>Posibilidad de incluir dentro del plan anual de adquisiciones bienes o servicios que no son funcionales para la organización a fin de recibir u otorgar beneficios propios o a terceros.</t>
  </si>
  <si>
    <t>Planeación Estratégica y Gestión Regulatoria</t>
  </si>
  <si>
    <t>R18</t>
  </si>
  <si>
    <t>Posibilidad de desviación o hurto de materiales e insumos para usos particulares ajenos a los procesos de la organización a fin de obtener beneficio propio o de terceros.</t>
  </si>
  <si>
    <t>Secretaria general</t>
  </si>
  <si>
    <t>R19</t>
  </si>
  <si>
    <t>Posibilidad de alterar información emitidas a órganos de control o partes interesadas a fin de favorecer a terceros.</t>
  </si>
  <si>
    <t>R20</t>
  </si>
  <si>
    <t>Tics</t>
  </si>
  <si>
    <t>Posibilidad de manipular, perder, filtrar o publicar información de reserva legal o confidencial de la entidad a fin de obtener beneficio propio o de terceros.</t>
  </si>
  <si>
    <t>R21</t>
  </si>
  <si>
    <t>Posibilidad de desviación o hurto de los recursos tecnológicos en beneficio propio o de terceros.</t>
  </si>
  <si>
    <t>R22</t>
  </si>
  <si>
    <t>Posibilidad de omitir acciones disciplinantes prescindiendo del debido proceso a fin de favorecer a terceros</t>
  </si>
  <si>
    <t>(en blanco)</t>
  </si>
  <si>
    <t>R23</t>
  </si>
  <si>
    <t>Posibilidad de suministrar, alterar o eliminar información física y/o digital de la empresa con el fin de generar beneficios propios o a terceros.</t>
  </si>
  <si>
    <t>Total general</t>
  </si>
  <si>
    <t>R24</t>
  </si>
  <si>
    <t>Posibilidad de realizar una actualización tarifaria sin el cumplimiento de los lineamientos normativos a fin de generar beneficios propios o a terceros.</t>
  </si>
  <si>
    <t>R25</t>
  </si>
  <si>
    <t>Posibilidad de manipular, alterar o suministrar información de los resultados alcanzados en los planes y proyectos institucionales a fin de recibir o solicitar dadiva o beneficio a nombre propio o de terceros.</t>
  </si>
  <si>
    <t>R26</t>
  </si>
  <si>
    <t>Posibilidad de alterar la veracidad de la información de interés ciudadano, a fin de obtener beneficio  propio o de un tercero.</t>
  </si>
  <si>
    <t>R27</t>
  </si>
  <si>
    <t xml:space="preserve">Posibilidad de entregar información clasificada y no autorizada a medios masivos de comunicación o a un tercero a cambio de dadivas o beneficio de un tercero. </t>
  </si>
  <si>
    <t>R28</t>
  </si>
  <si>
    <t>Posibilidad de omitir controles derivados del contrato de concesión a fin de obtener dadivas o para beneficiar a un tercero.</t>
  </si>
  <si>
    <t>R29</t>
  </si>
  <si>
    <t>Posibilidad de malversar los recursos de la unidad de servicios a fin de generar beneficio propio o a terceros.</t>
  </si>
  <si>
    <t>R30</t>
  </si>
  <si>
    <t>Posibilidad de pago de viáticos sin el lleno de los requisitos descritos en la normatividad vigente a fin de obtener beneficio propio o a terceros.</t>
  </si>
  <si>
    <t>R31</t>
  </si>
  <si>
    <t>Posibilidad de hacer uso indebido de los recursos y/o materiales de la empresa destinados a la ejecución de actividades de diseño, construcción, operación y mantenimiento de la infraestructura de acueducto,  que no estén autorizados por la entidad, para beneficio propio o de un tercero.</t>
  </si>
  <si>
    <t>R32</t>
  </si>
  <si>
    <t>Posibilidad de hacer uso indebido de los recursos y/o materiales de la empresa destinados a la ejecución de actividades de diseño, construcción, operación y mantenimiento de la infraestructura de alcantarillado,  que no estén autorizados por la entidad, para beneficio propio o el de un tercero.</t>
  </si>
  <si>
    <t>R33</t>
  </si>
  <si>
    <t>Posibilidad de manipular los registros de las pruebas de laboratorio a cambio de dadivas o beneficios a nombre propio o de terceros.</t>
  </si>
  <si>
    <t>R34</t>
  </si>
  <si>
    <t>Posibilidad de permitir la captación no autorizada del servicio de agua, por parte de los colaboradores de la empresa para beneficio propio o de un tercero.</t>
  </si>
  <si>
    <t>R35</t>
  </si>
  <si>
    <t>Posibilidad de omitir la ejecución de actividades de control operativas, para beneficios propio o a particulares.</t>
  </si>
  <si>
    <t>R36</t>
  </si>
  <si>
    <t>Posibilidad de adquirir o contratar elementos que no sean funcionales para la unidad de aseo con el fin de obtener beneficio propio o a terceros.</t>
  </si>
  <si>
    <t xml:space="preserve">MATRIZ DE CAUSAS Y CONCECUENCIA DE LOS RIESGOS </t>
  </si>
  <si>
    <t>IDENTIFICACIÓN DEL RIESGO</t>
  </si>
  <si>
    <t>Cód</t>
  </si>
  <si>
    <t>CAUSAS</t>
  </si>
  <si>
    <t>Riesgo</t>
  </si>
  <si>
    <t>Consecuencias</t>
  </si>
  <si>
    <t>Descripción</t>
  </si>
  <si>
    <t>No ejecutar las suspensiones y/o cortes.
Falta de procesos estandirazados.
Ausencia de seguimiento y control.</t>
  </si>
  <si>
    <t>Perdidas economicas.
Aumento de la cartera.
Afectación financiera que ponga en riesgo la operación de la entidad.</t>
  </si>
  <si>
    <t>Tráfico de influencias.
Falta de trazabilidad y control.</t>
  </si>
  <si>
    <t>Perdidas económicas.
Acciones sancionatorias.
Perdida de imagen institucional.</t>
  </si>
  <si>
    <t>Falta de procesos estandarizados.
Falta de control.
Tráfico de influencias.</t>
  </si>
  <si>
    <t>Tráfico de influencias.
Falta de seguimiento y control del proceso.</t>
  </si>
  <si>
    <t>Perdida de imagen institucional.
Reprocesos.
Aumento de PQRS.</t>
  </si>
  <si>
    <t>Pagos de favores .
Falta de responsabilidad y compromiso ético.</t>
  </si>
  <si>
    <t>Detrimento de la imagen corporativa.
Afectación disciplinaria y/o fiscales.</t>
  </si>
  <si>
    <t>Detrimento Patrimonial.
Afectación disciplinaria y/o fiscales.
Afectación técnica de los sistemas de acueducto y alcantarillado.</t>
  </si>
  <si>
    <t>Falta de control.
Beneficio propio o a terceros.
Desconocimiento de las funciones.</t>
  </si>
  <si>
    <t>Afectación disciplinaria y/o fiscales.
Acciones sancionatorias.</t>
  </si>
  <si>
    <t>Falta de planeación.
Falta de plan de auditorías.
Falta de conocimiento del proceso.</t>
  </si>
  <si>
    <t>Deterioro de la imagen institucional, 
No cumplimiento de objetivos institucionales. 
Acciones sancionatorias.</t>
  </si>
  <si>
    <t>Desconocimiento o falta de socialización del manual de contratación.
Falta de estandarización de procesos.
Falta de control y seguimiento.
Pagos de favores.</t>
  </si>
  <si>
    <t>Sanciones fiscales y/o penales.
Perdida de la buena imagen institucional.
Perdidas económicas.</t>
  </si>
  <si>
    <t>Desconociendo de aspectos normativos.
Designación de profesionales con conflicto de intereses.
Designación de profesionales sin la idoneidad del caso.</t>
  </si>
  <si>
    <t>Acto u omisión en la verificación de los requisitos mínimos de trabajo para la contratación de personal.
Ausencia o debilidad de los controles en el proceso de contratación.
Tráfico de influencias.</t>
  </si>
  <si>
    <t>Perder la legitimidad de la Administración de la empresa.
Impacto en la igualdad de acceso a los empleos
Sanciones disciplinarias
Generación de cambios y desgastes administrativos.</t>
  </si>
  <si>
    <t>Abuso de privilegio para acceder a información de nómina.
Debilidad o falta de control en el proceso de nómina.
Amiguismo.</t>
  </si>
  <si>
    <t>Desviación de los recursos públicos.
Detrimento patrimonial.
Investigaciones disciplinarias, fiscales y/o penales.</t>
  </si>
  <si>
    <t>Falta de control al proceso.
Falta de seguimiento a los planes de seguridad y salud en el trabajo.
Falta de programas de SST.</t>
  </si>
  <si>
    <t>Investigaciones disciplinarias, fiscales y/o penales.
Materialización de incidentes o accidentes de trabajo.
Perdidas económicas</t>
  </si>
  <si>
    <t>Falta de estandarización de procesos y control.</t>
  </si>
  <si>
    <t>Hallazgos fiscales y sanciones disciplinarias.
Pérdida de imagen corporativa.</t>
  </si>
  <si>
    <t>Falta de estandarización de procesos y control
Pago de favores a terceros y recibimiento de dádivas.</t>
  </si>
  <si>
    <t>Falta de control de control y procesos estandarizados.
Pago de favores .</t>
  </si>
  <si>
    <t>Deterioro del patrimonio corporativo.
Perdida de la buena imagen institucional.
Sanciones fiscales y/o penales.</t>
  </si>
  <si>
    <t xml:space="preserve">Amañamiento, falta de claridad en el proceso, encubrimiento a terceros </t>
  </si>
  <si>
    <t>Hallazgos fiscales y sanciones disciplinarias,
Pérdida de imagen corporativa</t>
  </si>
  <si>
    <t>Falta de control.
Desconocimiento de funciones.</t>
  </si>
  <si>
    <t>Deterioro de imagen corporativa.
Fuga de información confidencial.
Afectación disciplinaria y/o fiscales.</t>
  </si>
  <si>
    <t>Falta de procesos estandarizados.
Poco control en back ups o bases de datos.
Pago de favores políticos.</t>
  </si>
  <si>
    <t>Deterioro de imagen corporativa.
Fuga de información confidencial.</t>
  </si>
  <si>
    <t>Falta de control y trazabilidad del proceso.
Falta de estandarización de procesos.
Falta de ética profesional.</t>
  </si>
  <si>
    <t>Perdidas económicas.
Fuga de activos tecnológicos.</t>
  </si>
  <si>
    <t>Beneficio a un particular.
Falta de control.
Desconocimiento normativo.</t>
  </si>
  <si>
    <t>Afectación reputacional.
Afectación disciplinaria y/o fiscales.
Mal ambiente laboral.</t>
  </si>
  <si>
    <t>Hurto de expedientes.
Debilidad en la custodia de la documentación.
Mal manejo del archivo de la entidad (Falta de orden, falta de registro de inventarios).
Falta de controles en el proceso.</t>
  </si>
  <si>
    <t>Afectación a la imagen corporativa.
Reprocesos operativos.
Afectación disciplinaria y/o fiscales.</t>
  </si>
  <si>
    <t>Tráfico de influencias.
Desconocimiento de la normatividad.
Personal poco calificado.</t>
  </si>
  <si>
    <t>Perdidas económicas.</t>
  </si>
  <si>
    <t>Falta de control del proceso.
Falta de estandarización de procesos.
Tráfico de influencias.</t>
  </si>
  <si>
    <t>Perdida de la credibilidad institucional.
Incumplimiento de la planeación estratégica y del plan de desarrollo distrital.
Investigaciones disciplinarias y procesos sancionatorios por parte de organismos de control.</t>
  </si>
  <si>
    <t>Exceso de poder.
Intereses particulares.</t>
  </si>
  <si>
    <t xml:space="preserve">Desinformación.
Afectación de la imagen institucional. </t>
  </si>
  <si>
    <t>Falta de profesionalismo.
Falta de ética profesional.</t>
  </si>
  <si>
    <t xml:space="preserve">Afectación de la imagen institucional. </t>
  </si>
  <si>
    <t>Desconocimiento del contrato de concesión.
Tráfico de influencias.
Falta de ética profesional.</t>
  </si>
  <si>
    <t>Sanciones fiscales y/o penales.
Perdida de la buena imagen institucional.
Deficiencias en la prestación del servicio.
Afectaciones ambientales en el distrito.
Perdidas económicas.</t>
  </si>
  <si>
    <t>Falta de ética profesional.
Falta de control y seguimiento.
Incumplimiento en la relación de precios del portafolio.</t>
  </si>
  <si>
    <t>Perdidas económicas.
Perdida de la buena imagen institucional.</t>
  </si>
  <si>
    <t>Falta de verificación de los requisitos exigidos para otorgar las comisiones por servicios.
Intereses particulares.
Desconocimiento de la norma.</t>
  </si>
  <si>
    <t>Perdidas económicas.
Sanciones fiscales y/o penales.
Perdida de la buena imagen institucional.</t>
  </si>
  <si>
    <t>Falta de procesos estandarizados.
Falta de control y seguimientos.
Intereses particulares.</t>
  </si>
  <si>
    <t>Fallas en la operación.
Perdidas económicas para la empresa.
Sanciones fiscales y/o penales.
Perdida de la buena imagen institucional.</t>
  </si>
  <si>
    <t>Sanciones fiscales y/o penales.
Perdida de la buena imagen institucional.</t>
  </si>
  <si>
    <t>Falta de ética profesional.
Falta de control del proceso.</t>
  </si>
  <si>
    <t>Perdidas económicas para la empresa.
Sanciones fiscales y/o penales.</t>
  </si>
  <si>
    <t>Falta de planeación.
Desconocimiento del proceso.
Ausencia o debilidad de los controles en el proceso de contratación.</t>
  </si>
  <si>
    <t>Perdidas económicas para la empresa.
Perdida de la buena imagen institucional.
Investigaciones disciplinarias y procesos sancionatorios por parte de organismos de control.</t>
  </si>
  <si>
    <t>R37</t>
  </si>
  <si>
    <t>R38</t>
  </si>
  <si>
    <t>R39</t>
  </si>
  <si>
    <t>R40</t>
  </si>
  <si>
    <t>R41</t>
  </si>
  <si>
    <t>R42</t>
  </si>
  <si>
    <t>R43</t>
  </si>
  <si>
    <t>R44</t>
  </si>
  <si>
    <t>R45</t>
  </si>
  <si>
    <t>R46</t>
  </si>
  <si>
    <t>R47</t>
  </si>
  <si>
    <t>R48</t>
  </si>
  <si>
    <t>R49</t>
  </si>
  <si>
    <t>INSTRUMENTO PARA CALIFICAR RIESGO DE CORRUPCIÓN</t>
  </si>
  <si>
    <t>PROBABILIDAD</t>
  </si>
  <si>
    <t>Resultados de la calificación del Riesgo de Corrupción</t>
  </si>
  <si>
    <t>SIMULADOR PARA CALIFICACIÓN DEL RIESGO</t>
  </si>
  <si>
    <t>Probabilidad</t>
  </si>
  <si>
    <t>Puntaje</t>
  </si>
  <si>
    <t>Zonas de Riesgo de Corrupción</t>
  </si>
  <si>
    <t>Casi Seguro</t>
  </si>
  <si>
    <t>Selección valor probabilidad e impacto</t>
  </si>
  <si>
    <t>Probable</t>
  </si>
  <si>
    <t>RIESGO INHERENTE</t>
  </si>
  <si>
    <t>Posible</t>
  </si>
  <si>
    <t>Impacto</t>
  </si>
  <si>
    <t>Califiación</t>
  </si>
  <si>
    <t>Zona</t>
  </si>
  <si>
    <t>Improbable</t>
  </si>
  <si>
    <t>Rara Vez</t>
  </si>
  <si>
    <t>Moderado</t>
  </si>
  <si>
    <t>Mayor</t>
  </si>
  <si>
    <t xml:space="preserve">Catastrófico </t>
  </si>
  <si>
    <t xml:space="preserve">CALIFICACIÓN DE CONTROLES </t>
  </si>
  <si>
    <t>IMPACTO</t>
  </si>
  <si>
    <t>RIESGO RESIDUAL</t>
  </si>
  <si>
    <t>NIVEL DE PROBABILIDAD</t>
  </si>
  <si>
    <t>DESCRIPCIÓN</t>
  </si>
  <si>
    <t>FRECUENCIA</t>
  </si>
  <si>
    <t>La amenaza no ha ocurrido en los últimos tres (3) años.</t>
  </si>
  <si>
    <t>Amenaza = 0 en 3 años</t>
  </si>
  <si>
    <t>La amenaza no ha ocurrido en los últimos dos (2) años</t>
  </si>
  <si>
    <t>Amenaza = 0 en 2 años</t>
  </si>
  <si>
    <t>La amenaza no ha ocurrido en el último año.</t>
  </si>
  <si>
    <t>Amenaza = 0 al año</t>
  </si>
  <si>
    <t>La amenaza ha ocurrido una sola vez en el último año.</t>
  </si>
  <si>
    <t>Amenaza = 1 al año</t>
  </si>
  <si>
    <t>La amenaza ha ocurrido más de una vez en el último año.</t>
  </si>
  <si>
    <t>Amenaza &gt; 1 al año</t>
  </si>
  <si>
    <t>MATRIZ DE RIESGO Y CONTROL</t>
  </si>
  <si>
    <t>VALORACIÓN DEL RIESGO DE CORRUPCIÓN</t>
  </si>
  <si>
    <t xml:space="preserve">MONITOREO Y REVISIÓN DE CONTROL INTERNO </t>
  </si>
  <si>
    <t>Causas</t>
  </si>
  <si>
    <t>Análisis del Riesgo</t>
  </si>
  <si>
    <t>Valoración del Riesgo</t>
  </si>
  <si>
    <t xml:space="preserve">Fecha </t>
  </si>
  <si>
    <t>Planes de mejoramiento</t>
  </si>
  <si>
    <t>Responsable</t>
  </si>
  <si>
    <t>1 SEGUIMIENTO</t>
  </si>
  <si>
    <t>2 SEGUIMIENTO</t>
  </si>
  <si>
    <t>3 SEGUIMIENTO</t>
  </si>
  <si>
    <t>OBSERVACIONES ASESOR DE CONTROL INTERNO</t>
  </si>
  <si>
    <t>Riesgo Inherente</t>
  </si>
  <si>
    <t>Controles</t>
  </si>
  <si>
    <t>Riesgo Residual</t>
  </si>
  <si>
    <t>Acciones asociadas al control</t>
  </si>
  <si>
    <t>Codigo</t>
  </si>
  <si>
    <t>Zona del Riesgo</t>
  </si>
  <si>
    <t>Periodo de Ejecución</t>
  </si>
  <si>
    <t>Entregables por dependencias</t>
  </si>
  <si>
    <t>%</t>
  </si>
  <si>
    <r>
      <t xml:space="preserve">Preventivos: Seguimiento de la cartera, Seguimiento de las suspensiones generadas, Gestión de cobros de cartera de mayor edad.
</t>
    </r>
    <r>
      <rPr>
        <sz val="8"/>
        <color rgb="FF00B050"/>
        <rFont val="Gill Sans"/>
      </rPr>
      <t>Correctivos: Iniciar las acciones denidas en el procedimiento disciplinario laboral, reportar la materialización del acto de corrupción a la oficina de planeación y reportar al grupo de gestión disciplinaria.</t>
    </r>
  </si>
  <si>
    <t>Informe de gestión operativo. (Suspensiones, cartera, recaudo)
Actas de descargo y/o resolución de sanción.</t>
  </si>
  <si>
    <t>Mensual.</t>
  </si>
  <si>
    <t>Realizar supervisión de las suspensiones ordenadas con el fin de verificar el cumplimiento de la orden de suspensión o confirmar las novedades que se reporten. Acta de supervisión de suspensiones.</t>
  </si>
  <si>
    <t>Reporte de refacturaciones.
Actualización del catastro.
Aplicación del manual de cartera y manual de PQRS.</t>
  </si>
  <si>
    <t>Reporte de reliquidaciones que cumpla con las políticas del manual de cartera.
Modificación del catastro.</t>
  </si>
  <si>
    <t>Evidencia aleatoria de modificaciones en la base de datos.</t>
  </si>
  <si>
    <t>Trazabilidad de las PQRS.
Cumplimiento de la política de autorización de reliquidaciones.</t>
  </si>
  <si>
    <t>Trazabilidad de las PQRS y muestra aleatoria de un acto administrativo favorable al usuario que afecte facturación.</t>
  </si>
  <si>
    <t>Trazabilidad de las ordenes de trabajo de gestión social.</t>
  </si>
  <si>
    <t>Informe de actividades ejecutadas. (Gestión realizada, evidencias de las actividades)</t>
  </si>
  <si>
    <t>Cumplimiento del plan de gestión social definido por la subgerencia.</t>
  </si>
  <si>
    <t>Trazabilidad de las solicitudes de disponibilidad.
Autorización de disponibilidades superiores a 5 unidades por medio de comité.
Definir las variables para el otorgamiento de las disponibilidades.</t>
  </si>
  <si>
    <t>Matriz de trazabilidad.
Actas de aprobación de disponibilidades. (Muestra aleatoria)
Cumplimiento de las políticas definidas en el manual.</t>
  </si>
  <si>
    <t>No se definen planes de mejoramiento por parte del proceso.</t>
  </si>
  <si>
    <t>Cumplir las políticas establecidas en el procedimiento de supervisión y/o interventoría de contratos de obra ejecutadas por la Essmar.
Elaborar e implementar procedimiento para la supervisión de obras realizadas por entidades externas a la Essmar.
Elaborar e implementar procedimiento para la supervisión de obras ejecutadas por urbanizadores y/o constructores.</t>
  </si>
  <si>
    <t>Procedimientos elaborados.
Informe de supervisión de obras. (Muestra aleatoria)</t>
  </si>
  <si>
    <t>Visto bueno de la información por parte del responsable o líder del proceso.</t>
  </si>
  <si>
    <t>Información certificada por líder del proceso. (Muestra aleatoria)</t>
  </si>
  <si>
    <t>Seguimiento a la ejecución del plan de auditorias.</t>
  </si>
  <si>
    <t>Informe del plan de auditorias.</t>
  </si>
  <si>
    <t>Socialización de los parámetros definidos en el manual de contratación.
Seguimiento y control a los parámetros definidos en el proceso de contratación de la entidad.
Se realiza comité de contratación para el correcto proceso.
Declaración de no existencia de conflicto de intereses y confidencialidad.</t>
  </si>
  <si>
    <t>Manual de contratación actualizado.
Actas de socialización.
Actas del comité asesor de contratación.
Seguimiento al SECOP.
Actas de confidencialidad y conflicto de intereses firmados.</t>
  </si>
  <si>
    <t>Abril (Act del Manual).
A partir del segundo cuatrimestre (Socialización).
Mensual de acuerdo con el manual aprobado.</t>
  </si>
  <si>
    <t>Firma de actas de declaración de conflicto de intereses y confidencialidad por parte del comité de contratación.</t>
  </si>
  <si>
    <t>Trazabilidad de las actuaciones jurídicas de la entidad.
Soportes del proceso que evidencien la ejecución del debido proceso en las actuaciones, carpeta o historial de actuaciones.
Seguimiento de los procesos judiciales por medio del comité de conciliación.</t>
  </si>
  <si>
    <t>Informe del estado de las actuaciones jurídicas.
Expediente de procesos. (Muestra aleatoria)
Actas del comité de conciliación (Procesos judiciales)</t>
  </si>
  <si>
    <t>Reuniones con los abogados externos y soportar con acta sobre el avance de los procesos.
Impulso procesal.
Contratar software de vigilancia judicial y una plataforma jurídica.</t>
  </si>
  <si>
    <t>Verificar los documentos de acuerdo con los requisitos establecidos por la norma y reglamentos internos. (Manual de funciones, ley general).
Contar un procedimiento de ingreso de personal.
Definir los lineamientos y/o reglas de negocio para los procesos de contratación de personal.</t>
  </si>
  <si>
    <t>Herramienta de control y verificación de requisitos contractuales de los funcionarios vinculados durante el periodo de evaluación.</t>
  </si>
  <si>
    <t>Crear los perfiles de cargos para los trabajadores oficiales que incluya competencias.</t>
  </si>
  <si>
    <t>Revisar soportes de Prenomina.
Verificar nomina y sus respectivos soportes.</t>
  </si>
  <si>
    <r>
      <t xml:space="preserve">Instrumento de Control de nominas (Nomina). Soportes de novedades de nomina.
Muestra aleatoria de las novedades de nomina reportadas en el periodo con su respectivo soporte.
</t>
    </r>
    <r>
      <rPr>
        <sz val="8"/>
        <color rgb="FF00B050"/>
        <rFont val="Gill Sans"/>
      </rPr>
      <t>Para el pago de horas extras las áreas deben presentar un informe de las actividades a realizar y registro fotografico.</t>
    </r>
  </si>
  <si>
    <t>Software de gestión integral de nómina.</t>
  </si>
  <si>
    <t>Control de entrega de elementos de protección personal.</t>
  </si>
  <si>
    <r>
      <t xml:space="preserve">Formato de entrega de elementos de protección personal.
</t>
    </r>
    <r>
      <rPr>
        <sz val="8"/>
        <color rgb="FF00B050"/>
        <rFont val="Gill Sans"/>
      </rPr>
      <t>Arqueo mensual de los elementos solicitados a almacén y el registro de entrega de los elementos de protección personal, certificado por Almacén.</t>
    </r>
  </si>
  <si>
    <t>Revisión de los estados financieros por parte de la contraloría delegada de la SSPD.</t>
  </si>
  <si>
    <t>Estados financieros certificados por la contraloría delegada.
Informe de gestión contraloría.</t>
  </si>
  <si>
    <t>Verificación de la lista de chequeo de los requisitos para pago a proveedores y/o contratistas.</t>
  </si>
  <si>
    <t>Lista de chequeo diligenciada. (Muestra aleatoria)
Listado de ordenes de giro.</t>
  </si>
  <si>
    <t>Trazabilidad en la adquisición de bienes, activos o elementos de propiedad de la entidad.</t>
  </si>
  <si>
    <t>Ordenes de compra, solicitudes de pedido y formato de autorización a solicitud de pedidos. (Muestra aleatoria)</t>
  </si>
  <si>
    <t>Software de gestión de activos.</t>
  </si>
  <si>
    <t>Verificación de solicitudes de bienes y servicios aprobadas en el presupuesto estén incluidas en el PAA.
Socialización y aprobación del PAA por parte del ordenador del gasto.
Socialización de las actualizaciones del PAA en el comité de MIPG.</t>
  </si>
  <si>
    <t>Acta de conciliación mensual con el grupo de presupuesto.
Acta de aprobación y/o modificación por parte del ordenador del gasto.</t>
  </si>
  <si>
    <t>Realización del inventario de materiales e insumos.
Control de entradas y salidas del almacén.</t>
  </si>
  <si>
    <t>Inventario certificado.
Matriz de entradas y salidas actualizado.</t>
  </si>
  <si>
    <t>Software de gestión de inventarios.</t>
  </si>
  <si>
    <t>Información certificada por líderes de proceso.</t>
  </si>
  <si>
    <t>Muestra aleatoria de informes remitidos a entes de control con sus respectivos soportes.
Trazabilidad de informes remitidos.</t>
  </si>
  <si>
    <t>Control de acceso a la información.
Copias de seguridad periódicas de la información almacenada en diferentes ubicaciones.
Control de cambio de los documentos.</t>
  </si>
  <si>
    <t>Copias de seguridad.
Informe de control de accesos a la información.</t>
  </si>
  <si>
    <t>Restringir el uso de dispositivos extraíbles de almacenamiento de información.
Restringir la apertura de documentos reservados en equipos no autorizados.</t>
  </si>
  <si>
    <t>Control de asignación de recursos tecnológicos.
Control de seguimiento de salidas y entradas de recursos tecnológicos.
Actas de recibo y entrega de insumos y equipos vs inventario.</t>
  </si>
  <si>
    <t>Actas de asignación de recursos tecnológicos.
Actas de autorización de salidas y entradas de recursos tecnológicos.
Informe de sistema de inventario de tecnologías vs compras.</t>
  </si>
  <si>
    <t>Trazabilidad y control de las acciones disciplinantes con copia a secretaría general.</t>
  </si>
  <si>
    <r>
      <t>Cuadro de Trazabilidad y control de quejas</t>
    </r>
    <r>
      <rPr>
        <sz val="8"/>
        <color rgb="FF0070C0"/>
        <rFont val="Gill Sans"/>
      </rPr>
      <t xml:space="preserve"> (muestra aleatoria de correos con copia a secretaria general)</t>
    </r>
    <r>
      <rPr>
        <sz val="8"/>
        <color theme="1"/>
        <rFont val="Gill Sans"/>
        <family val="2"/>
      </rPr>
      <t xml:space="preserve"> y Adjuntar soporte de procesos disciplinarios cerrados (Auto de archivo definitivo).</t>
    </r>
  </si>
  <si>
    <r>
      <rPr>
        <sz val="8"/>
        <color rgb="FF00B050"/>
        <rFont val="Gill Sans"/>
      </rPr>
      <t>Creación del comité disciplinario.
Reunión periodica mensual del comité disciplinario.</t>
    </r>
    <r>
      <rPr>
        <sz val="8"/>
        <color theme="1"/>
        <rFont val="Gill Sans"/>
        <family val="2"/>
      </rPr>
      <t xml:space="preserve">
Herramienta o software para control y registro de las denuncias y los procesos que se encuentran en curso.</t>
    </r>
  </si>
  <si>
    <t>Control del acceso al no personal no autorizado.
Control de prestamos de documentos.
Control del inventario documental.</t>
  </si>
  <si>
    <t>Informe de control de acceso.
Formato de préstamo y consulta documental.
Inventario documental.
En caso de que se presente la perdida de un documento anexar los soportes de la gestión para su recuperación.</t>
  </si>
  <si>
    <t>Registrar en el sistema único de información de la SSPD en los formatos correspondientes las actualizaciones sobre los costos de referencia tarifarios.</t>
  </si>
  <si>
    <t>Formato de reporte cargado en la plataforma SUI.</t>
  </si>
  <si>
    <t>Socialización de resultados en comité.
Revisión del informe de avances de gestión y de las evidencias cargadas adjuntas.</t>
  </si>
  <si>
    <t>Acta de comité de MIPG.
Formato de reporte de resultados firmado por el líder del proceso.</t>
  </si>
  <si>
    <t>Muestra aleatoria de vistos bueno de los líderes de proceso.</t>
  </si>
  <si>
    <t>Seguimiento diario a la comunicación externa y realizar proceso de investigación cuando se presente filtración de información.</t>
  </si>
  <si>
    <t>Informe del seguimiento a comunicaciones externas (Pantallazos de grupo de WhatsApp con evidencia del seguimiento)</t>
  </si>
  <si>
    <t>Definir junto con la dirección de capital humano y gerencia una política de reserva de la información interna en el manual interno de los trabajadores.</t>
  </si>
  <si>
    <t>Supervisión de la recolección y transporte de los residuos ordinarios
Supervisión de residuos de barrido y limpieza de áreas públicas.
Supervisión de limpieza de playas.
Supervisión de la operación del relleno Sanitario.
Supervisión de la facturación.
Supervisión de los subsidios y contribuciones de usuarios.
Supervisión de la poda y el corte de césped.
Supervisión de la flota de vehículos y equipos.
Supervisión de la seguridad y salud en el trabajo de los empleados de la concesión.</t>
  </si>
  <si>
    <t>Informe de supervisión firmado por el líder del proceso.</t>
  </si>
  <si>
    <t>Trazabilidad en las ventas del portafolio de servicios.
Seguimiento a las rutas vía GPS.
Supervisión de la operación de la escombrera.</t>
  </si>
  <si>
    <t>Informe de supervisión (Recaudo y cuadro de volquetas, control de GPS, evidencias de seguimiento en campo, planillas de ingreso a escombrera)</t>
  </si>
  <si>
    <t>Implementar software para el control de ventas de servicios.</t>
  </si>
  <si>
    <t>Emitir resolución debidamente justificada.</t>
  </si>
  <si>
    <t>Resolución y soportes.</t>
  </si>
  <si>
    <t xml:space="preserve">Seguimiento a las ordenes de trabajo.
Control de responsables de los equipos y herramientas.
Seguimiento a los operativos de distribución.
</t>
  </si>
  <si>
    <t>Matriz de seguimiento a ordenes de trabajo. Escáner de ordenes de trabajo donde se visualicen las imágenes de la actividad realizada. (Muestra aleatoria)
Check List de equipos y herramientas. (Muestra aleatoria)
Informe de seguimiento a los operativos de distribución.</t>
  </si>
  <si>
    <t>Implementación de software. Que las ordenes de trabajo relacionen los materiales requeridos, retirados del almacén y utilizados en la actividad, la orden de trabajo no se puede cerrar con materiales pendientes por utilizar o por devolver al almacén.</t>
  </si>
  <si>
    <t>Seguimiento a las ordenes de trabajo.
Control de responsables de los equipos y herramientas.</t>
  </si>
  <si>
    <t xml:space="preserve">Escáner de ordenes de trabajo. Escáner de ordenes de trabajo donde se visualicen las imágenes de la actividad realizada. (Muestra aleatoria).
Check List de equipos y herramientas. (Muestra aleatoria)
Informe de operación del sistema de alcantarillado.
</t>
  </si>
  <si>
    <t>Control y trazabilidad de la toma de muestras.</t>
  </si>
  <si>
    <t>Informe de toma de muestras. (Muestra aleatoria de por lo menos 1 por mes)</t>
  </si>
  <si>
    <t>Cumplimiento del plan de perdidas.</t>
  </si>
  <si>
    <t>Informe de gestión de avances del plan de perdidas de la subgerencia.</t>
  </si>
  <si>
    <t xml:space="preserve">Sensores de presión en redes para monitorear el uso indebido de estas. </t>
  </si>
  <si>
    <t>Motos con GPS.
Supervisor para la ejecución de actividades.</t>
  </si>
  <si>
    <t>Informe de supervisión diaria de las actividades ejecutadas. (Informe mensual de las labores de supervisión)
Pantallazo aleatorio a la supervisión de GPS.</t>
  </si>
  <si>
    <t>Software para realizar el seguimiento y control de la supervisión del servicio de Aseo.</t>
  </si>
  <si>
    <t xml:space="preserve">Cumplimiento del manual de contratación </t>
  </si>
  <si>
    <t>Diagnostico y estudio de necesidades.</t>
  </si>
  <si>
    <t>Total Riesgos</t>
  </si>
  <si>
    <t/>
  </si>
  <si>
    <t>R11  ;  R30  ;  R33  ;  R34</t>
  </si>
  <si>
    <t>R8  ;  R38</t>
  </si>
  <si>
    <t>R2  ;  R3  ;  R5  ;  R6  ;  R12  ;  R13  ;  R20  ;  R25  ;  R29  ;  R31  ;  R32  ;  R36  ;  R39</t>
  </si>
  <si>
    <t>R1  ;  R9  ;  R14  ;  R17  ;  R18  ;  R24  ;  R27  ;  R28</t>
  </si>
  <si>
    <t>R10  ;  R21  ;  R26</t>
  </si>
  <si>
    <t>R15  ;  R16  ;  R19  ;  R22  ;  R23  ;  R35</t>
  </si>
  <si>
    <t>Zona Tolerable</t>
  </si>
  <si>
    <t>Zona Media</t>
  </si>
  <si>
    <t>Zona Alta</t>
  </si>
  <si>
    <t>Zona Extrema</t>
  </si>
  <si>
    <t>Total</t>
  </si>
  <si>
    <t>Enero</t>
  </si>
  <si>
    <t>Febrero</t>
  </si>
  <si>
    <t>Marzo</t>
  </si>
  <si>
    <t>Abril</t>
  </si>
  <si>
    <t>Mayo</t>
  </si>
  <si>
    <t>Junio</t>
  </si>
  <si>
    <t>Julio</t>
  </si>
  <si>
    <t>Agosto</t>
  </si>
  <si>
    <t>Septiembre</t>
  </si>
  <si>
    <t>Octubre</t>
  </si>
  <si>
    <t>Noviembre</t>
  </si>
  <si>
    <t>Diciembre</t>
  </si>
  <si>
    <t>Area</t>
  </si>
  <si>
    <t># Riesgos</t>
  </si>
  <si>
    <t>Martes</t>
  </si>
  <si>
    <t>Miercoles</t>
  </si>
  <si>
    <t>3:00 - 5:00</t>
  </si>
  <si>
    <t>Toribio, Miguel y Roman</t>
  </si>
  <si>
    <t>Grupo de gestión Disciplinarias</t>
  </si>
  <si>
    <t>8:30 - 9:30</t>
  </si>
  <si>
    <t>Andres, Mariana y Luis</t>
  </si>
  <si>
    <t xml:space="preserve">Grupo de Gestión Documental </t>
  </si>
  <si>
    <t>10:00 - 12:00</t>
  </si>
  <si>
    <t>Johan</t>
  </si>
  <si>
    <t>Nevera</t>
  </si>
  <si>
    <t xml:space="preserve">Almacen </t>
  </si>
  <si>
    <t>10:00 - 11:00</t>
  </si>
  <si>
    <t>Amparo y Dumar</t>
  </si>
  <si>
    <t>2:00 - 4:00</t>
  </si>
  <si>
    <t>Julian y Suleidy</t>
  </si>
  <si>
    <t>Oficina asesora juridica y contratación</t>
  </si>
  <si>
    <t>2:00 - 3:00</t>
  </si>
  <si>
    <t>Laudys e Ivon</t>
  </si>
  <si>
    <t>Dirección Financiera y Administrativa</t>
  </si>
  <si>
    <t>4:00 - 6:00</t>
  </si>
  <si>
    <t>Gonzalo</t>
  </si>
  <si>
    <t>TICs</t>
  </si>
  <si>
    <t>9:00 - 10:00</t>
  </si>
  <si>
    <t>Rafa</t>
  </si>
  <si>
    <t>Reunión</t>
  </si>
  <si>
    <t>Martes, 8:30 - 9:30 de la mañana</t>
  </si>
  <si>
    <t>Mariana Morales y Luis Lozano</t>
  </si>
  <si>
    <t>Andres Maldonado y Luis Lozano</t>
  </si>
  <si>
    <t>Martes, 10:00 - 11:00 de la mañana</t>
  </si>
  <si>
    <t>Dumar Olmos y Maribel Moreno</t>
  </si>
  <si>
    <t>Amparo Iguaran y Maribel Moreno</t>
  </si>
  <si>
    <t>Martes, 2:00 - 4:00 de la tarde</t>
  </si>
  <si>
    <t>Julian Rivas y Suleidy Amaya</t>
  </si>
  <si>
    <t>Martes, 4:00 - 6:00 de la tarde</t>
  </si>
  <si>
    <t>Gonzalo Gallego</t>
  </si>
  <si>
    <t>Miercoles, 9:00 - 10:00 de la mañana</t>
  </si>
  <si>
    <t>Rafael Pineda y Carlos Sanabria</t>
  </si>
  <si>
    <t>Miercoles, 10:00 - 12:00 de la mañana</t>
  </si>
  <si>
    <t>Johan Gutierrez y James Casquete</t>
  </si>
  <si>
    <t>Miercoles, 2:00 - 3:00 de la tarde</t>
  </si>
  <si>
    <t>Ivone y Laudys Perez</t>
  </si>
  <si>
    <t>Miercoles, 3:00 - 5:00 de la tarde</t>
  </si>
  <si>
    <t>Roman Montealegre, Toribio Riviera y Miguel Saltaren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</si>
</sst>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sz val="11"/>
      <color theme="1"/>
      <name val="Calibri"/>
      <family val="2"/>
      <scheme val="minor"/>
    </font>
    <font>
      <sz val="8"/>
      <name val="Gill Sans"/>
      <family val="2"/>
    </font>
    <font>
      <sz val="8"/>
      <color theme="1"/>
      <name val="Gill Sans"/>
      <family val="2"/>
    </font>
    <font>
      <sz val="8"/>
      <color theme="0"/>
      <name val="Gill Sans"/>
      <family val="2"/>
    </font>
    <font>
      <sz val="16"/>
      <color theme="0" tint="-0.499984740745262"/>
      <name val="Gill Sans"/>
      <family val="2"/>
    </font>
    <font>
      <sz val="14"/>
      <color theme="0" tint="-0.499984740745262"/>
      <name val="Gill Sans"/>
      <family val="2"/>
    </font>
    <font>
      <b/>
      <sz val="14"/>
      <color theme="0" tint="-0.499984740745262"/>
      <name val="Gill Sans"/>
      <family val="2"/>
    </font>
    <font>
      <sz val="11"/>
      <color theme="1"/>
      <name val="Gill Sans"/>
      <family val="2"/>
    </font>
    <font>
      <b/>
      <sz val="12"/>
      <color theme="0"/>
      <name val="Gill Sans"/>
      <family val="2"/>
    </font>
    <font>
      <sz val="12"/>
      <color theme="1"/>
      <name val="Gill Sans"/>
      <family val="2"/>
    </font>
    <font>
      <sz val="12"/>
      <color theme="0"/>
      <name val="Gill Sans"/>
      <family val="2"/>
    </font>
    <font>
      <sz val="12"/>
      <color theme="0" tint="-0.499984740745262"/>
      <name val="Gill Sans"/>
      <family val="2"/>
    </font>
    <font>
      <sz val="12"/>
      <name val="Gill Sans"/>
      <family val="2"/>
    </font>
    <font>
      <sz val="11"/>
      <name val="Gill Sans"/>
      <family val="2"/>
    </font>
    <font>
      <sz val="14"/>
      <color theme="0"/>
      <name val="Gill Sans"/>
      <family val="2"/>
    </font>
    <font>
      <sz val="20"/>
      <color theme="0"/>
      <name val="Gill Sans"/>
      <family val="2"/>
    </font>
    <font>
      <sz val="8"/>
      <color rgb="FF808080"/>
      <name val="Gill Sans"/>
      <family val="2"/>
    </font>
    <font>
      <sz val="8"/>
      <name val="Calibri"/>
      <family val="2"/>
      <scheme val="minor"/>
    </font>
    <font>
      <sz val="8"/>
      <color rgb="FF0070C0"/>
      <name val="Gill Sans"/>
    </font>
    <font>
      <sz val="11"/>
      <color theme="0"/>
      <name val="Calibri"/>
      <family val="2"/>
      <scheme val="minor"/>
    </font>
    <font>
      <b/>
      <sz val="8"/>
      <color rgb="FF000000"/>
      <name val="Arial"/>
      <family val="2"/>
    </font>
    <font>
      <b/>
      <sz val="10"/>
      <color theme="1"/>
      <name val="Arial"/>
      <family val="2"/>
    </font>
    <font>
      <b/>
      <sz val="10"/>
      <color rgb="FF000000"/>
      <name val="Arial"/>
      <family val="2"/>
    </font>
    <font>
      <sz val="11"/>
      <color theme="1"/>
      <name val="Arial"/>
      <family val="2"/>
    </font>
    <font>
      <sz val="8"/>
      <color rgb="FF00B050"/>
      <name val="Gill Sans"/>
    </font>
    <font>
      <sz val="8"/>
      <color theme="1"/>
      <name val="Gill Sans"/>
    </font>
  </fonts>
  <fills count="17">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F2F2F2"/>
        <bgColor indexed="64"/>
      </patternFill>
    </fill>
    <fill>
      <patternFill patternType="solid">
        <fgColor theme="6"/>
        <bgColor indexed="64"/>
      </patternFill>
    </fill>
    <fill>
      <patternFill patternType="solid">
        <fgColor rgb="FFFFFF00"/>
        <bgColor indexed="64"/>
      </patternFill>
    </fill>
    <fill>
      <patternFill patternType="solid">
        <fgColor theme="1"/>
        <bgColor indexed="64"/>
      </patternFill>
    </fill>
    <fill>
      <patternFill patternType="solid">
        <fgColor rgb="FF00B050"/>
        <bgColor indexed="64"/>
      </patternFill>
    </fill>
    <fill>
      <patternFill patternType="solid">
        <fgColor rgb="FFFFC000"/>
        <bgColor indexed="64"/>
      </patternFill>
    </fill>
    <fill>
      <patternFill patternType="solid">
        <fgColor rgb="FF8DB3E1"/>
        <bgColor indexed="64"/>
      </patternFill>
    </fill>
    <fill>
      <patternFill patternType="solid">
        <fgColor rgb="FF92D050"/>
        <bgColor indexed="64"/>
      </patternFill>
    </fill>
    <fill>
      <patternFill patternType="solid">
        <fgColor rgb="FFD5E2BB"/>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rgb="FF000000"/>
      </right>
      <top/>
      <bottom style="medium">
        <color rgb="FF000000"/>
      </bottom>
      <diagonal/>
    </border>
  </borders>
  <cellStyleXfs count="2">
    <xf numFmtId="0" fontId="0" fillId="0" borderId="0"/>
    <xf numFmtId="9" fontId="1" fillId="0" borderId="0" applyFont="0" applyFill="0" applyBorder="0" applyAlignment="0" applyProtection="0"/>
  </cellStyleXfs>
  <cellXfs count="227">
    <xf numFmtId="0" fontId="0" fillId="0" borderId="0" xfId="0"/>
    <xf numFmtId="0" fontId="0" fillId="0" borderId="0" xfId="0" applyAlignment="1">
      <alignment vertical="top"/>
    </xf>
    <xf numFmtId="0" fontId="0" fillId="0" borderId="11" xfId="0" applyBorder="1" applyAlignment="1">
      <alignment vertical="top"/>
    </xf>
    <xf numFmtId="0" fontId="0" fillId="0" borderId="11" xfId="0" applyBorder="1" applyAlignment="1">
      <alignment vertical="top" wrapText="1"/>
    </xf>
    <xf numFmtId="0" fontId="0" fillId="0" borderId="0" xfId="0" applyAlignment="1">
      <alignment vertical="top" wrapText="1"/>
    </xf>
    <xf numFmtId="0" fontId="3"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9" fontId="2" fillId="2" borderId="1" xfId="1" applyFont="1" applyFill="1" applyBorder="1" applyAlignment="1">
      <alignment horizontal="center" vertical="center" wrapText="1"/>
    </xf>
    <xf numFmtId="0" fontId="2" fillId="2" borderId="1" xfId="0" applyFont="1" applyFill="1" applyBorder="1" applyAlignment="1">
      <alignment vertical="center" wrapText="1"/>
    </xf>
    <xf numFmtId="0" fontId="3" fillId="2" borderId="1" xfId="0" applyFont="1" applyFill="1" applyBorder="1" applyAlignment="1">
      <alignment horizontal="center" vertical="center"/>
    </xf>
    <xf numFmtId="0" fontId="3" fillId="0" borderId="0" xfId="0" applyFont="1"/>
    <xf numFmtId="0" fontId="3" fillId="0" borderId="0" xfId="0" applyFont="1" applyAlignment="1">
      <alignment horizontal="center" vertical="center"/>
    </xf>
    <xf numFmtId="0" fontId="3" fillId="0" borderId="0" xfId="0" applyFont="1" applyAlignment="1">
      <alignment vertical="center"/>
    </xf>
    <xf numFmtId="0" fontId="2" fillId="2" borderId="1" xfId="0" applyFont="1" applyFill="1" applyBorder="1" applyAlignment="1">
      <alignment horizontal="center" vertical="center"/>
    </xf>
    <xf numFmtId="0" fontId="3" fillId="0" borderId="1" xfId="0" applyFont="1" applyBorder="1" applyAlignment="1">
      <alignment vertical="center" wrapText="1"/>
    </xf>
    <xf numFmtId="0" fontId="3" fillId="0" borderId="1" xfId="0" applyFont="1" applyBorder="1" applyAlignment="1">
      <alignment vertical="center"/>
    </xf>
    <xf numFmtId="0" fontId="2" fillId="4" borderId="1" xfId="0" applyFont="1" applyFill="1" applyBorder="1" applyAlignment="1">
      <alignment horizontal="center" vertical="center" wrapText="1"/>
    </xf>
    <xf numFmtId="0" fontId="8" fillId="0" borderId="0" xfId="0" applyFont="1"/>
    <xf numFmtId="0" fontId="11" fillId="2" borderId="0" xfId="0" applyFont="1" applyFill="1" applyAlignment="1">
      <alignment horizontal="center" vertical="center" wrapText="1"/>
    </xf>
    <xf numFmtId="0" fontId="10" fillId="2" borderId="0" xfId="0" applyFont="1" applyFill="1" applyAlignment="1">
      <alignment horizontal="center" vertical="center" wrapText="1"/>
    </xf>
    <xf numFmtId="0" fontId="10" fillId="0" borderId="0" xfId="0" applyFont="1"/>
    <xf numFmtId="0" fontId="11" fillId="9" borderId="19" xfId="0" applyFont="1" applyFill="1" applyBorder="1" applyAlignment="1">
      <alignment horizontal="center" vertical="center" wrapText="1"/>
    </xf>
    <xf numFmtId="0" fontId="4" fillId="9" borderId="14" xfId="0" applyFont="1" applyFill="1" applyBorder="1" applyAlignment="1">
      <alignment horizontal="center" vertical="center"/>
    </xf>
    <xf numFmtId="0" fontId="4" fillId="9" borderId="3" xfId="0" applyFont="1" applyFill="1" applyBorder="1" applyAlignment="1">
      <alignment horizontal="center" vertical="center"/>
    </xf>
    <xf numFmtId="0" fontId="4" fillId="9" borderId="22" xfId="0" applyFont="1" applyFill="1" applyBorder="1" applyAlignment="1">
      <alignment horizontal="center" vertical="center" wrapText="1"/>
    </xf>
    <xf numFmtId="0" fontId="4" fillId="9" borderId="0" xfId="0" applyFont="1" applyFill="1" applyAlignment="1">
      <alignment horizontal="center" vertical="center" wrapText="1"/>
    </xf>
    <xf numFmtId="0" fontId="4" fillId="9" borderId="38" xfId="0" applyFont="1" applyFill="1" applyBorder="1" applyAlignment="1">
      <alignment horizontal="center" vertical="center" wrapText="1"/>
    </xf>
    <xf numFmtId="0" fontId="4" fillId="9" borderId="39" xfId="0" applyFont="1" applyFill="1" applyBorder="1" applyAlignment="1">
      <alignment horizontal="center" vertical="center" wrapText="1"/>
    </xf>
    <xf numFmtId="0" fontId="4" fillId="9" borderId="18" xfId="0" applyFont="1" applyFill="1" applyBorder="1" applyAlignment="1">
      <alignment horizontal="center" vertical="center" wrapText="1"/>
    </xf>
    <xf numFmtId="0" fontId="4" fillId="9" borderId="35" xfId="0" applyFont="1" applyFill="1" applyBorder="1" applyAlignment="1">
      <alignment horizontal="center" vertical="center" wrapText="1"/>
    </xf>
    <xf numFmtId="0" fontId="3" fillId="0" borderId="1" xfId="0" applyFont="1" applyBorder="1" applyAlignment="1">
      <alignment horizontal="center" vertical="center" wrapText="1"/>
    </xf>
    <xf numFmtId="0" fontId="17" fillId="0" borderId="1" xfId="0" applyFont="1" applyBorder="1" applyAlignment="1">
      <alignment horizontal="left" vertical="center" wrapText="1"/>
    </xf>
    <xf numFmtId="0" fontId="17" fillId="8" borderId="1" xfId="0" applyFont="1" applyFill="1" applyBorder="1" applyAlignment="1">
      <alignment horizontal="left" vertical="center" wrapText="1"/>
    </xf>
    <xf numFmtId="0" fontId="2" fillId="0" borderId="1" xfId="0" applyFont="1" applyBorder="1" applyAlignment="1">
      <alignment vertical="center" wrapText="1"/>
    </xf>
    <xf numFmtId="0" fontId="0" fillId="0" borderId="0" xfId="0" applyAlignment="1">
      <alignment horizontal="center" vertical="center"/>
    </xf>
    <xf numFmtId="0" fontId="11" fillId="9" borderId="1" xfId="0" applyFont="1" applyFill="1" applyBorder="1" applyAlignment="1">
      <alignment horizontal="center" vertical="center" wrapText="1"/>
    </xf>
    <xf numFmtId="0" fontId="3" fillId="0" borderId="0" xfId="0" applyFont="1" applyAlignment="1">
      <alignment vertical="center" wrapText="1"/>
    </xf>
    <xf numFmtId="0" fontId="0" fillId="0" borderId="1" xfId="0" applyBorder="1" applyAlignment="1">
      <alignment horizontal="center" vertical="center"/>
    </xf>
    <xf numFmtId="0" fontId="0" fillId="11" borderId="1" xfId="0" applyFill="1" applyBorder="1" applyAlignment="1">
      <alignment horizontal="center" vertical="center"/>
    </xf>
    <xf numFmtId="0" fontId="2" fillId="5" borderId="1"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0" fillId="0" borderId="6" xfId="0" applyFont="1" applyBorder="1"/>
    <xf numFmtId="0" fontId="10" fillId="0" borderId="11" xfId="0" applyFont="1" applyBorder="1"/>
    <xf numFmtId="0" fontId="2" fillId="0" borderId="17" xfId="0" applyFont="1" applyBorder="1" applyAlignment="1">
      <alignment horizontal="center" vertical="center" wrapText="1"/>
    </xf>
    <xf numFmtId="0" fontId="2" fillId="0" borderId="17" xfId="0" applyFont="1" applyBorder="1" applyAlignment="1">
      <alignment vertical="center" wrapText="1"/>
    </xf>
    <xf numFmtId="0" fontId="17" fillId="0" borderId="17" xfId="0" applyFont="1" applyBorder="1" applyAlignment="1">
      <alignment horizontal="left" vertical="center" wrapText="1"/>
    </xf>
    <xf numFmtId="0" fontId="11" fillId="9" borderId="44" xfId="0" applyFont="1" applyFill="1" applyBorder="1" applyAlignment="1">
      <alignment horizontal="center" vertical="center" textRotation="90" wrapText="1"/>
    </xf>
    <xf numFmtId="0" fontId="11" fillId="9" borderId="40" xfId="0" applyFont="1" applyFill="1" applyBorder="1" applyAlignment="1">
      <alignment horizontal="center" vertical="center" textRotation="90" wrapText="1"/>
    </xf>
    <xf numFmtId="0" fontId="11" fillId="9" borderId="45" xfId="0" applyFont="1" applyFill="1" applyBorder="1" applyAlignment="1">
      <alignment horizontal="center" vertical="center" textRotation="90" wrapText="1"/>
    </xf>
    <xf numFmtId="0" fontId="17" fillId="0" borderId="1" xfId="0" applyFont="1" applyBorder="1" applyAlignment="1">
      <alignment horizontal="center" vertical="center" wrapText="1"/>
    </xf>
    <xf numFmtId="0" fontId="17" fillId="5" borderId="1" xfId="0" applyFont="1" applyFill="1" applyBorder="1" applyAlignment="1">
      <alignment horizontal="left" vertical="center" wrapText="1"/>
    </xf>
    <xf numFmtId="0" fontId="3" fillId="0" borderId="1" xfId="0" applyFont="1" applyBorder="1" applyAlignment="1">
      <alignment horizontal="left" vertical="center"/>
    </xf>
    <xf numFmtId="0" fontId="12" fillId="0" borderId="19" xfId="0" applyFont="1" applyBorder="1" applyAlignment="1">
      <alignment horizontal="center" vertical="center" wrapText="1"/>
    </xf>
    <xf numFmtId="0" fontId="13" fillId="10" borderId="19" xfId="0" applyFont="1" applyFill="1" applyBorder="1" applyAlignment="1">
      <alignment horizontal="center" vertical="center" wrapText="1"/>
    </xf>
    <xf numFmtId="0" fontId="13" fillId="13" borderId="19" xfId="0" applyFont="1" applyFill="1" applyBorder="1" applyAlignment="1">
      <alignment horizontal="center" vertical="center" wrapText="1"/>
    </xf>
    <xf numFmtId="0" fontId="13" fillId="3" borderId="19" xfId="0" applyFont="1" applyFill="1" applyBorder="1" applyAlignment="1">
      <alignment horizontal="center" vertical="center" wrapText="1"/>
    </xf>
    <xf numFmtId="0" fontId="13" fillId="12" borderId="19" xfId="0" applyFont="1" applyFill="1" applyBorder="1" applyAlignment="1">
      <alignment horizontal="center" vertical="center" wrapText="1"/>
    </xf>
    <xf numFmtId="0" fontId="10" fillId="3" borderId="19" xfId="0" applyFont="1" applyFill="1" applyBorder="1" applyAlignment="1">
      <alignment horizontal="center"/>
    </xf>
    <xf numFmtId="0" fontId="12" fillId="0" borderId="19" xfId="0" applyFont="1" applyBorder="1" applyAlignment="1">
      <alignment horizontal="center"/>
    </xf>
    <xf numFmtId="0" fontId="12" fillId="2" borderId="19" xfId="0" applyFont="1" applyFill="1" applyBorder="1" applyAlignment="1">
      <alignment horizontal="center" vertical="center"/>
    </xf>
    <xf numFmtId="0" fontId="14" fillId="6" borderId="19" xfId="0" applyFont="1" applyFill="1" applyBorder="1" applyAlignment="1">
      <alignment horizontal="center" vertical="center"/>
    </xf>
    <xf numFmtId="2" fontId="12" fillId="2" borderId="19" xfId="0" applyNumberFormat="1" applyFont="1" applyFill="1" applyBorder="1" applyAlignment="1">
      <alignment horizontal="center" vertical="center"/>
    </xf>
    <xf numFmtId="0" fontId="13" fillId="6" borderId="19" xfId="0" applyFont="1" applyFill="1" applyBorder="1" applyAlignment="1">
      <alignment horizontal="center" vertical="center"/>
    </xf>
    <xf numFmtId="0" fontId="12" fillId="0" borderId="19" xfId="0" applyFont="1" applyBorder="1" applyAlignment="1">
      <alignment horizontal="center" vertical="center"/>
    </xf>
    <xf numFmtId="2" fontId="12" fillId="0" borderId="19" xfId="0" applyNumberFormat="1" applyFont="1" applyBorder="1" applyAlignment="1">
      <alignment horizontal="center" vertical="center"/>
    </xf>
    <xf numFmtId="0" fontId="2" fillId="4" borderId="1" xfId="0" applyFont="1" applyFill="1" applyBorder="1" applyAlignment="1">
      <alignment horizontal="center" vertical="center"/>
    </xf>
    <xf numFmtId="0" fontId="0" fillId="0" borderId="0" xfId="0" pivotButton="1"/>
    <xf numFmtId="0" fontId="0" fillId="0" borderId="0" xfId="0" applyAlignment="1">
      <alignment horizontal="left"/>
    </xf>
    <xf numFmtId="14" fontId="3" fillId="0" borderId="0" xfId="0" applyNumberFormat="1" applyFont="1"/>
    <xf numFmtId="0" fontId="20" fillId="0" borderId="0" xfId="0" applyFont="1"/>
    <xf numFmtId="0" fontId="0" fillId="12" borderId="19" xfId="0" applyFill="1" applyBorder="1"/>
    <xf numFmtId="0" fontId="0" fillId="10" borderId="19" xfId="0" applyFill="1" applyBorder="1"/>
    <xf numFmtId="0" fontId="0" fillId="13" borderId="19" xfId="0" applyFill="1" applyBorder="1"/>
    <xf numFmtId="0" fontId="0" fillId="3" borderId="19" xfId="0" applyFill="1" applyBorder="1"/>
    <xf numFmtId="0" fontId="23" fillId="15" borderId="48" xfId="0" applyFont="1" applyFill="1" applyBorder="1" applyAlignment="1">
      <alignment horizontal="center" vertical="center" wrapText="1"/>
    </xf>
    <xf numFmtId="0" fontId="23" fillId="16" borderId="48" xfId="0" applyFont="1" applyFill="1" applyBorder="1" applyAlignment="1">
      <alignment horizontal="center" vertical="center" wrapText="1"/>
    </xf>
    <xf numFmtId="0" fontId="23" fillId="10" borderId="48" xfId="0" applyFont="1" applyFill="1" applyBorder="1" applyAlignment="1">
      <alignment horizontal="center" vertical="center" wrapText="1"/>
    </xf>
    <xf numFmtId="0" fontId="23" fillId="13" borderId="48" xfId="0" applyFont="1" applyFill="1" applyBorder="1" applyAlignment="1">
      <alignment horizontal="center" vertical="center" wrapText="1"/>
    </xf>
    <xf numFmtId="0" fontId="23" fillId="3" borderId="48" xfId="0" applyFont="1" applyFill="1" applyBorder="1" applyAlignment="1">
      <alignment horizontal="center" vertical="center" wrapText="1"/>
    </xf>
    <xf numFmtId="0" fontId="22" fillId="0" borderId="1" xfId="0" applyFont="1" applyBorder="1" applyAlignment="1">
      <alignment horizontal="center" vertical="center" wrapText="1"/>
    </xf>
    <xf numFmtId="0" fontId="23" fillId="15" borderId="1" xfId="0" applyFont="1" applyFill="1" applyBorder="1" applyAlignment="1">
      <alignment horizontal="center" vertical="center" wrapText="1"/>
    </xf>
    <xf numFmtId="0" fontId="23" fillId="16" borderId="1" xfId="0" applyFont="1" applyFill="1" applyBorder="1" applyAlignment="1">
      <alignment horizontal="center" vertical="center" wrapText="1"/>
    </xf>
    <xf numFmtId="0" fontId="23" fillId="10" borderId="1" xfId="0" applyFont="1" applyFill="1" applyBorder="1" applyAlignment="1">
      <alignment horizontal="center" vertical="center" wrapText="1"/>
    </xf>
    <xf numFmtId="0" fontId="23" fillId="13" borderId="1"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3" fillId="10" borderId="1" xfId="0" applyFont="1" applyFill="1" applyBorder="1" applyAlignment="1">
      <alignment horizontal="center" vertical="center" wrapText="1"/>
    </xf>
    <xf numFmtId="0" fontId="13" fillId="1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0" fillId="3" borderId="1" xfId="0" applyFont="1" applyFill="1" applyBorder="1" applyAlignment="1">
      <alignment horizontal="center"/>
    </xf>
    <xf numFmtId="0" fontId="12" fillId="0" borderId="1" xfId="0" applyFont="1" applyBorder="1" applyAlignment="1">
      <alignment horizontal="center"/>
    </xf>
    <xf numFmtId="0" fontId="26" fillId="2" borderId="1" xfId="0" applyFont="1" applyFill="1" applyBorder="1" applyAlignment="1">
      <alignment horizontal="center" vertical="center" wrapText="1"/>
    </xf>
    <xf numFmtId="0" fontId="11" fillId="9" borderId="1" xfId="0" applyFont="1" applyFill="1" applyBorder="1" applyAlignment="1">
      <alignment vertical="center"/>
    </xf>
    <xf numFmtId="0" fontId="4" fillId="9" borderId="5"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4" fillId="9" borderId="11" xfId="0" applyFont="1" applyFill="1" applyBorder="1" applyAlignment="1">
      <alignment horizontal="center" vertical="center" wrapText="1"/>
    </xf>
    <xf numFmtId="0" fontId="4" fillId="9" borderId="12"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4" fillId="9" borderId="30" xfId="0" applyFont="1" applyFill="1" applyBorder="1" applyAlignment="1">
      <alignment horizontal="center" vertical="center" wrapText="1"/>
    </xf>
    <xf numFmtId="0" fontId="4" fillId="9" borderId="21" xfId="0" applyFont="1" applyFill="1" applyBorder="1" applyAlignment="1">
      <alignment horizontal="center" vertical="center" wrapText="1"/>
    </xf>
    <xf numFmtId="0" fontId="4" fillId="9" borderId="10" xfId="0" applyFont="1" applyFill="1" applyBorder="1" applyAlignment="1">
      <alignment horizontal="center"/>
    </xf>
    <xf numFmtId="0" fontId="4" fillId="9" borderId="11" xfId="0" applyFont="1" applyFill="1" applyBorder="1" applyAlignment="1">
      <alignment horizontal="center"/>
    </xf>
    <xf numFmtId="0" fontId="4" fillId="9" borderId="12" xfId="0" applyFont="1" applyFill="1" applyBorder="1" applyAlignment="1">
      <alignment horizontal="center"/>
    </xf>
    <xf numFmtId="0" fontId="4" fillId="9" borderId="5" xfId="0" applyFont="1" applyFill="1" applyBorder="1" applyAlignment="1">
      <alignment horizontal="center" vertical="center"/>
    </xf>
    <xf numFmtId="0" fontId="4" fillId="9" borderId="6" xfId="0" applyFont="1" applyFill="1" applyBorder="1" applyAlignment="1">
      <alignment horizontal="center" vertical="center"/>
    </xf>
    <xf numFmtId="0" fontId="4" fillId="9" borderId="7" xfId="0" applyFont="1" applyFill="1" applyBorder="1" applyAlignment="1">
      <alignment horizontal="center" vertical="center"/>
    </xf>
    <xf numFmtId="0" fontId="4" fillId="9" borderId="10" xfId="0" applyFont="1" applyFill="1" applyBorder="1" applyAlignment="1">
      <alignment horizontal="center" vertical="center"/>
    </xf>
    <xf numFmtId="0" fontId="4" fillId="9" borderId="11"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28" xfId="0" applyFont="1" applyFill="1" applyBorder="1" applyAlignment="1">
      <alignment horizontal="center" vertical="center"/>
    </xf>
    <xf numFmtId="0" fontId="4" fillId="9" borderId="29" xfId="0" applyFont="1" applyFill="1" applyBorder="1" applyAlignment="1">
      <alignment horizontal="center" vertical="center"/>
    </xf>
    <xf numFmtId="0" fontId="4" fillId="9" borderId="15" xfId="0" applyFont="1" applyFill="1" applyBorder="1" applyAlignment="1">
      <alignment horizontal="center" vertical="center"/>
    </xf>
    <xf numFmtId="0" fontId="4" fillId="9" borderId="4" xfId="0" applyFont="1" applyFill="1" applyBorder="1" applyAlignment="1">
      <alignment horizontal="center" vertical="center"/>
    </xf>
    <xf numFmtId="0" fontId="11" fillId="9" borderId="19" xfId="0" applyFont="1" applyFill="1" applyBorder="1" applyAlignment="1">
      <alignment horizontal="center" vertical="center" wrapText="1"/>
    </xf>
    <xf numFmtId="0" fontId="24" fillId="0" borderId="1" xfId="0" applyFont="1" applyBorder="1" applyAlignment="1">
      <alignment horizontal="center" vertical="center" wrapText="1"/>
    </xf>
    <xf numFmtId="0" fontId="8" fillId="0" borderId="9" xfId="0" applyFont="1" applyBorder="1" applyAlignment="1">
      <alignment horizontal="center"/>
    </xf>
    <xf numFmtId="0" fontId="8" fillId="0" borderId="12" xfId="0" applyFont="1" applyBorder="1" applyAlignment="1">
      <alignment horizontal="center"/>
    </xf>
    <xf numFmtId="0" fontId="8" fillId="0" borderId="11" xfId="0" applyFont="1" applyBorder="1" applyAlignment="1">
      <alignment horizontal="center"/>
    </xf>
    <xf numFmtId="0" fontId="6" fillId="2" borderId="19" xfId="0" applyFont="1" applyFill="1" applyBorder="1" applyAlignment="1">
      <alignment horizontal="center" vertical="center" wrapText="1"/>
    </xf>
    <xf numFmtId="0" fontId="11" fillId="9" borderId="19" xfId="0" applyFont="1" applyFill="1" applyBorder="1" applyAlignment="1">
      <alignment horizontal="left"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11" fillId="9" borderId="19" xfId="0" applyFont="1" applyFill="1" applyBorder="1" applyAlignment="1">
      <alignment horizontal="center" vertical="center"/>
    </xf>
    <xf numFmtId="0" fontId="15" fillId="9" borderId="5" xfId="0" applyFont="1" applyFill="1" applyBorder="1" applyAlignment="1">
      <alignment horizontal="center" vertical="center"/>
    </xf>
    <xf numFmtId="0" fontId="15" fillId="9" borderId="6"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10" xfId="0" applyFont="1" applyFill="1" applyBorder="1" applyAlignment="1">
      <alignment horizontal="center" vertical="center"/>
    </xf>
    <xf numFmtId="0" fontId="15" fillId="9" borderId="11" xfId="0" applyFont="1" applyFill="1" applyBorder="1" applyAlignment="1">
      <alignment horizontal="center" vertical="center"/>
    </xf>
    <xf numFmtId="0" fontId="15" fillId="9" borderId="12" xfId="0" applyFont="1" applyFill="1" applyBorder="1" applyAlignment="1">
      <alignment horizontal="center" vertical="center"/>
    </xf>
    <xf numFmtId="0" fontId="8" fillId="0" borderId="5" xfId="0" applyFont="1" applyBorder="1" applyAlignment="1">
      <alignment horizontal="center"/>
    </xf>
    <xf numFmtId="0" fontId="8" fillId="0" borderId="8" xfId="0" applyFont="1" applyBorder="1" applyAlignment="1">
      <alignment horizontal="center"/>
    </xf>
    <xf numFmtId="0" fontId="8" fillId="0" borderId="10" xfId="0" applyFont="1" applyBorder="1" applyAlignment="1">
      <alignment horizontal="center"/>
    </xf>
    <xf numFmtId="0" fontId="10" fillId="0" borderId="6" xfId="0" applyFont="1" applyBorder="1" applyAlignment="1">
      <alignment horizontal="center"/>
    </xf>
    <xf numFmtId="0" fontId="10" fillId="0" borderId="7" xfId="0" applyFont="1" applyBorder="1" applyAlignment="1">
      <alignment horizontal="center"/>
    </xf>
    <xf numFmtId="0" fontId="10" fillId="0" borderId="0" xfId="0" applyFont="1" applyAlignment="1">
      <alignment horizontal="center"/>
    </xf>
    <xf numFmtId="0" fontId="10" fillId="0" borderId="9" xfId="0" applyFont="1" applyBorder="1" applyAlignment="1">
      <alignment horizontal="center"/>
    </xf>
    <xf numFmtId="0" fontId="10" fillId="0" borderId="11" xfId="0" applyFont="1" applyBorder="1" applyAlignment="1">
      <alignment horizontal="center"/>
    </xf>
    <xf numFmtId="0" fontId="5" fillId="0" borderId="30" xfId="0" applyFont="1" applyBorder="1" applyAlignment="1">
      <alignment horizontal="center" vertical="center" textRotation="90"/>
    </xf>
    <xf numFmtId="0" fontId="5" fillId="0" borderId="22" xfId="0" applyFont="1" applyBorder="1" applyAlignment="1">
      <alignment horizontal="center" vertical="center" textRotation="90"/>
    </xf>
    <xf numFmtId="0" fontId="5" fillId="0" borderId="21" xfId="0" applyFont="1" applyBorder="1" applyAlignment="1">
      <alignment horizontal="center" vertical="center" textRotation="90"/>
    </xf>
    <xf numFmtId="0" fontId="9" fillId="9" borderId="19" xfId="0" applyFont="1" applyFill="1" applyBorder="1" applyAlignment="1">
      <alignment horizontal="center" vertical="center" wrapText="1"/>
    </xf>
    <xf numFmtId="0" fontId="12" fillId="2" borderId="19" xfId="0" applyFont="1" applyFill="1" applyBorder="1" applyAlignment="1">
      <alignment horizontal="center" vertical="center"/>
    </xf>
    <xf numFmtId="0" fontId="11" fillId="9" borderId="23" xfId="0" applyFont="1" applyFill="1" applyBorder="1" applyAlignment="1">
      <alignment horizontal="center" vertical="center"/>
    </xf>
    <xf numFmtId="0" fontId="11" fillId="9" borderId="24" xfId="0" applyFont="1" applyFill="1" applyBorder="1" applyAlignment="1">
      <alignment horizontal="center" vertical="center"/>
    </xf>
    <xf numFmtId="0" fontId="11" fillId="9" borderId="25" xfId="0" applyFont="1" applyFill="1" applyBorder="1" applyAlignment="1">
      <alignment horizontal="center" vertical="center"/>
    </xf>
    <xf numFmtId="0" fontId="21" fillId="14" borderId="1" xfId="0" applyFont="1" applyFill="1" applyBorder="1" applyAlignment="1">
      <alignment horizontal="center" vertical="center" wrapText="1"/>
    </xf>
    <xf numFmtId="0" fontId="11" fillId="9" borderId="28" xfId="0" applyFont="1" applyFill="1" applyBorder="1" applyAlignment="1">
      <alignment horizontal="center" vertical="center"/>
    </xf>
    <xf numFmtId="0" fontId="11" fillId="9" borderId="13" xfId="0" applyFont="1" applyFill="1" applyBorder="1" applyAlignment="1">
      <alignment horizontal="center" vertical="center"/>
    </xf>
    <xf numFmtId="0" fontId="11" fillId="9" borderId="44" xfId="0" applyFont="1" applyFill="1" applyBorder="1" applyAlignment="1">
      <alignment horizontal="center" vertical="center"/>
    </xf>
    <xf numFmtId="0" fontId="16" fillId="9" borderId="5" xfId="0" applyFont="1" applyFill="1" applyBorder="1" applyAlignment="1">
      <alignment horizontal="center" vertical="center"/>
    </xf>
    <xf numFmtId="0" fontId="16" fillId="9" borderId="6" xfId="0" applyFont="1" applyFill="1" applyBorder="1" applyAlignment="1">
      <alignment horizontal="center" vertical="center"/>
    </xf>
    <xf numFmtId="0" fontId="16" fillId="9" borderId="7" xfId="0" applyFont="1" applyFill="1" applyBorder="1" applyAlignment="1">
      <alignment horizontal="center" vertical="center"/>
    </xf>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12" xfId="0" applyFont="1" applyFill="1" applyBorder="1" applyAlignment="1">
      <alignment horizontal="center" vertical="center"/>
    </xf>
    <xf numFmtId="0" fontId="14" fillId="5" borderId="23" xfId="0" applyFont="1" applyFill="1" applyBorder="1" applyAlignment="1">
      <alignment horizontal="center" vertical="center"/>
    </xf>
    <xf numFmtId="0" fontId="14" fillId="5" borderId="24" xfId="0" applyFont="1" applyFill="1" applyBorder="1" applyAlignment="1">
      <alignment horizontal="center" vertical="center"/>
    </xf>
    <xf numFmtId="0" fontId="14" fillId="5" borderId="25" xfId="0" applyFont="1" applyFill="1" applyBorder="1" applyAlignment="1">
      <alignment horizontal="center" vertical="center"/>
    </xf>
    <xf numFmtId="0" fontId="11" fillId="9" borderId="13" xfId="0" applyFont="1" applyFill="1" applyBorder="1" applyAlignment="1">
      <alignment horizontal="center" vertical="center" wrapText="1"/>
    </xf>
    <xf numFmtId="0" fontId="11" fillId="9" borderId="1"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11" fillId="9" borderId="26" xfId="0" applyFont="1" applyFill="1" applyBorder="1" applyAlignment="1">
      <alignment horizontal="center" vertical="center" wrapText="1"/>
    </xf>
    <xf numFmtId="0" fontId="11" fillId="9" borderId="27" xfId="0" applyFont="1" applyFill="1" applyBorder="1" applyAlignment="1">
      <alignment horizontal="center" vertical="center" wrapText="1"/>
    </xf>
    <xf numFmtId="0" fontId="11" fillId="9" borderId="33" xfId="0" applyFont="1" applyFill="1" applyBorder="1" applyAlignment="1">
      <alignment horizontal="center" vertical="center" wrapText="1"/>
    </xf>
    <xf numFmtId="0" fontId="11" fillId="9" borderId="37" xfId="0" applyFont="1" applyFill="1" applyBorder="1" applyAlignment="1">
      <alignment horizontal="center" vertical="center" wrapText="1"/>
    </xf>
    <xf numFmtId="0" fontId="13" fillId="5" borderId="5" xfId="0" applyFont="1" applyFill="1" applyBorder="1" applyAlignment="1">
      <alignment horizontal="center" vertical="center"/>
    </xf>
    <xf numFmtId="0" fontId="13" fillId="5" borderId="6" xfId="0" applyFont="1" applyFill="1" applyBorder="1" applyAlignment="1">
      <alignment horizontal="center" vertical="center"/>
    </xf>
    <xf numFmtId="0" fontId="13" fillId="5" borderId="20" xfId="0" applyFont="1" applyFill="1" applyBorder="1" applyAlignment="1">
      <alignment horizontal="center" vertical="center"/>
    </xf>
    <xf numFmtId="0" fontId="11" fillId="9" borderId="36" xfId="0" applyFont="1" applyFill="1" applyBorder="1" applyAlignment="1">
      <alignment horizontal="center" vertical="center" textRotation="90" wrapText="1"/>
    </xf>
    <xf numFmtId="0" fontId="11" fillId="9" borderId="33" xfId="0" applyFont="1" applyFill="1" applyBorder="1" applyAlignment="1">
      <alignment horizontal="center" vertical="center" textRotation="90" wrapText="1"/>
    </xf>
    <xf numFmtId="0" fontId="11" fillId="9" borderId="46" xfId="0" applyFont="1" applyFill="1" applyBorder="1" applyAlignment="1">
      <alignment horizontal="center" vertical="center" textRotation="90" wrapText="1"/>
    </xf>
    <xf numFmtId="0" fontId="13" fillId="5" borderId="18" xfId="0" applyFont="1" applyFill="1" applyBorder="1" applyAlignment="1">
      <alignment horizontal="center" vertical="center"/>
    </xf>
    <xf numFmtId="0" fontId="13" fillId="5" borderId="31" xfId="0" applyFont="1" applyFill="1" applyBorder="1" applyAlignment="1">
      <alignment horizontal="center" vertical="center"/>
    </xf>
    <xf numFmtId="0" fontId="11" fillId="9" borderId="35" xfId="0" applyFont="1" applyFill="1" applyBorder="1" applyAlignment="1">
      <alignment horizontal="center" vertical="center"/>
    </xf>
    <xf numFmtId="0" fontId="11" fillId="9" borderId="32" xfId="0" applyFont="1" applyFill="1" applyBorder="1" applyAlignment="1">
      <alignment horizontal="center" vertical="center"/>
    </xf>
    <xf numFmtId="0" fontId="11" fillId="9" borderId="28" xfId="0" applyFont="1" applyFill="1" applyBorder="1" applyAlignment="1">
      <alignment horizontal="center" vertical="center" wrapText="1"/>
    </xf>
    <xf numFmtId="0" fontId="11" fillId="9" borderId="14" xfId="0" applyFont="1" applyFill="1" applyBorder="1" applyAlignment="1">
      <alignment horizontal="center" vertical="center" wrapText="1"/>
    </xf>
    <xf numFmtId="0" fontId="11" fillId="9" borderId="15" xfId="0" applyFont="1" applyFill="1" applyBorder="1" applyAlignment="1">
      <alignment horizontal="center" vertical="center" wrapText="1"/>
    </xf>
    <xf numFmtId="0" fontId="11" fillId="9" borderId="41" xfId="0" applyFont="1" applyFill="1" applyBorder="1" applyAlignment="1">
      <alignment horizontal="center" vertical="center"/>
    </xf>
    <xf numFmtId="0" fontId="11" fillId="9" borderId="42" xfId="0" applyFont="1" applyFill="1" applyBorder="1" applyAlignment="1">
      <alignment horizontal="center" vertical="center"/>
    </xf>
    <xf numFmtId="0" fontId="11" fillId="9" borderId="43" xfId="0" applyFont="1" applyFill="1" applyBorder="1" applyAlignment="1">
      <alignment horizontal="center" vertical="center"/>
    </xf>
    <xf numFmtId="0" fontId="11" fillId="9" borderId="18" xfId="0" applyFont="1" applyFill="1" applyBorder="1" applyAlignment="1">
      <alignment horizontal="center" vertical="center"/>
    </xf>
    <xf numFmtId="0" fontId="11" fillId="9" borderId="16" xfId="0" applyFont="1" applyFill="1" applyBorder="1" applyAlignment="1">
      <alignment horizontal="center" vertical="center"/>
    </xf>
    <xf numFmtId="0" fontId="11" fillId="9" borderId="30" xfId="0" applyFont="1" applyFill="1" applyBorder="1" applyAlignment="1">
      <alignment horizontal="center" vertical="center" wrapText="1"/>
    </xf>
    <xf numFmtId="0" fontId="11" fillId="9" borderId="22" xfId="0" applyFont="1" applyFill="1" applyBorder="1" applyAlignment="1">
      <alignment horizontal="center" vertical="center" wrapText="1"/>
    </xf>
    <xf numFmtId="0" fontId="11" fillId="9" borderId="34" xfId="0" applyFont="1" applyFill="1" applyBorder="1" applyAlignment="1">
      <alignment horizontal="center" vertical="center" textRotation="90" wrapText="1"/>
    </xf>
    <xf numFmtId="0" fontId="11" fillId="9" borderId="26" xfId="0" applyFont="1" applyFill="1" applyBorder="1" applyAlignment="1">
      <alignment horizontal="center" vertical="center" textRotation="90" wrapText="1"/>
    </xf>
    <xf numFmtId="0" fontId="11" fillId="9" borderId="47" xfId="0" applyFont="1" applyFill="1" applyBorder="1" applyAlignment="1">
      <alignment horizontal="center" vertical="center" textRotation="90" wrapText="1"/>
    </xf>
    <xf numFmtId="0" fontId="11" fillId="9" borderId="1" xfId="0" applyFont="1" applyFill="1" applyBorder="1" applyAlignment="1">
      <alignment horizontal="left" vertical="center"/>
    </xf>
    <xf numFmtId="20" fontId="0" fillId="0" borderId="1" xfId="0" applyNumberFormat="1" applyBorder="1" applyAlignment="1">
      <alignment horizontal="center" vertical="center"/>
    </xf>
    <xf numFmtId="0" fontId="0" fillId="0" borderId="1" xfId="0" applyBorder="1" applyAlignment="1">
      <alignment horizontal="center" vertical="center"/>
    </xf>
    <xf numFmtId="0" fontId="0" fillId="11" borderId="40" xfId="0" applyFill="1" applyBorder="1" applyAlignment="1">
      <alignment horizontal="center" vertical="center"/>
    </xf>
    <xf numFmtId="0" fontId="0" fillId="11" borderId="17" xfId="0" applyFill="1" applyBorder="1" applyAlignment="1">
      <alignment horizontal="center" vertical="center"/>
    </xf>
  </cellXfs>
  <cellStyles count="2">
    <cellStyle name="Normal" xfId="0" builtinId="0"/>
    <cellStyle name="Porcentaje" xfId="1" builtinId="5"/>
  </cellStyles>
  <dxfs count="8">
    <dxf>
      <font>
        <color rgb="FF006100"/>
      </font>
      <fill>
        <patternFill>
          <bgColor rgb="FFC6EFCE"/>
        </patternFill>
      </fill>
    </dxf>
    <dxf>
      <font>
        <color rgb="FF9C5700"/>
      </font>
      <fill>
        <patternFill>
          <bgColor rgb="FFFFFF00"/>
        </patternFill>
      </fill>
    </dxf>
    <dxf>
      <font>
        <color theme="1"/>
      </font>
      <fill>
        <patternFill>
          <bgColor rgb="FFFFC000"/>
        </patternFill>
      </fill>
    </dxf>
    <dxf>
      <font>
        <color theme="1"/>
      </font>
      <fill>
        <patternFill>
          <bgColor rgb="FFFF0000"/>
        </patternFill>
      </fill>
    </dxf>
    <dxf>
      <font>
        <color rgb="FF006100"/>
      </font>
      <fill>
        <patternFill>
          <bgColor rgb="FFC6EFCE"/>
        </patternFill>
      </fill>
    </dxf>
    <dxf>
      <font>
        <color rgb="FF9C5700"/>
      </font>
      <fill>
        <patternFill>
          <bgColor rgb="FFFFFF00"/>
        </patternFill>
      </fill>
    </dxf>
    <dxf>
      <font>
        <color theme="1"/>
      </font>
      <fill>
        <patternFill>
          <bgColor rgb="FFFFC000"/>
        </patternFill>
      </fill>
    </dxf>
    <dxf>
      <font>
        <color theme="1"/>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[Mapa de Riesgo 2025 V2.xlsx]Anexo 1. Definición RC!TablaDinámica1</c:name>
    <c:fmtId val="3"/>
  </c:pivotSource>
  <c:chart>
    <c:autoTitleDeleted val="1"/>
    <c:pivotFmts>
      <c:pivotFmt>
        <c:idx val="0"/>
        <c:spPr>
          <a:solidFill>
            <a:schemeClr val="accent1"/>
          </a:solidFill>
          <a:ln>
            <a:noFill/>
          </a:ln>
          <a:effectLst/>
          <a:sp3d/>
        </c:spPr>
        <c:marker>
          <c:symbol val="none"/>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chemeClr val="dk1">
                      <a:lumMod val="65000"/>
                      <a:lumOff val="35000"/>
                    </a:schemeClr>
                  </a:solidFill>
                  <a:latin typeface="Gill Sans" panose="020B0502020104020203" pitchFamily="34" charset="0"/>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downArrowCallout">
                  <a:avLst/>
                </a:prstGeom>
                <a:noFill/>
                <a:ln>
                  <a:noFill/>
                </a:ln>
              </c15:spPr>
            </c:ext>
          </c:extLst>
        </c:dLbl>
      </c:pivotFmt>
    </c:pivotFmts>
    <c:view3D>
      <c:rotX val="15"/>
      <c:rotY val="20"/>
      <c:depthPercent val="100"/>
      <c:rAngAx val="1"/>
    </c:view3D>
    <c:floor>
      <c:thickness val="0"/>
      <c:spPr>
        <a:noFill/>
        <a:ln>
          <a:noFill/>
        </a:ln>
        <a:effectLst/>
        <a:sp3d/>
      </c:spPr>
    </c:floor>
    <c:sideWall>
      <c:thickness val="0"/>
      <c:spPr>
        <a:noFill/>
        <a:ln w="25400">
          <a:noFill/>
        </a:ln>
        <a:effectLst/>
        <a:sp3d/>
      </c:spPr>
    </c:sideWall>
    <c:backWall>
      <c:thickness val="0"/>
      <c:spPr>
        <a:noFill/>
        <a:ln w="25400">
          <a:noFill/>
        </a:ln>
        <a:effectLst/>
        <a:sp3d/>
      </c:spPr>
    </c:backWall>
    <c:plotArea>
      <c:layout/>
      <c:bar3DChart>
        <c:barDir val="col"/>
        <c:grouping val="clustered"/>
        <c:varyColors val="0"/>
        <c:ser>
          <c:idx val="0"/>
          <c:order val="0"/>
          <c:tx>
            <c:strRef>
              <c:f>'Anexo 1. Definición RC'!$K$9</c:f>
              <c:strCache>
                <c:ptCount val="1"/>
                <c:pt idx="0">
                  <c:v>Total</c:v>
                </c:pt>
              </c:strCache>
            </c:strRef>
          </c:tx>
          <c:spPr>
            <a:solidFill>
              <a:schemeClr val="accent1"/>
            </a:solidFill>
            <a:ln>
              <a:noFill/>
            </a:ln>
            <a:effectLst/>
            <a:sp3d/>
          </c:spPr>
          <c:invertIfNegative val="0"/>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700" b="0" i="0" u="none" strike="noStrike" kern="1200" baseline="0">
                    <a:solidFill>
                      <a:schemeClr val="dk1">
                        <a:lumMod val="65000"/>
                        <a:lumOff val="35000"/>
                      </a:schemeClr>
                    </a:solidFill>
                    <a:latin typeface="Gill Sans" panose="020B0502020104020203" pitchFamily="34" charset="0"/>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downArrowCallou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'Anexo 1. Definición RC'!$J$10:$J$31</c:f>
              <c:strCache>
                <c:ptCount val="21"/>
                <c:pt idx="0">
                  <c:v>Actividades complementarias</c:v>
                </c:pt>
                <c:pt idx="1">
                  <c:v>Acueducto</c:v>
                </c:pt>
                <c:pt idx="2">
                  <c:v>Alcantarillado</c:v>
                </c:pt>
                <c:pt idx="3">
                  <c:v>Almacén </c:v>
                </c:pt>
                <c:pt idx="4">
                  <c:v>Alumbrado Público</c:v>
                </c:pt>
                <c:pt idx="5">
                  <c:v>Aseo</c:v>
                </c:pt>
                <c:pt idx="6">
                  <c:v>Capital Humano</c:v>
                </c:pt>
                <c:pt idx="7">
                  <c:v>Comunicación Estratégica</c:v>
                </c:pt>
                <c:pt idx="8">
                  <c:v>Control Interno</c:v>
                </c:pt>
                <c:pt idx="9">
                  <c:v>Gestión Administrativa</c:v>
                </c:pt>
                <c:pt idx="10">
                  <c:v>Gestión Documental</c:v>
                </c:pt>
                <c:pt idx="11">
                  <c:v>Gestión Financiera</c:v>
                </c:pt>
                <c:pt idx="12">
                  <c:v>Grupo Disciplinario</c:v>
                </c:pt>
                <c:pt idx="13">
                  <c:v>Laboratorio</c:v>
                </c:pt>
                <c:pt idx="14">
                  <c:v>Oficina asesora jurídica y contratación</c:v>
                </c:pt>
                <c:pt idx="15">
                  <c:v>Planeación Estratégica y Gestión Regulatoria</c:v>
                </c:pt>
                <c:pt idx="16">
                  <c:v>Secretaria general</c:v>
                </c:pt>
                <c:pt idx="17">
                  <c:v>Subgerencia de Gestión Comercial y Atención al Ciudadano</c:v>
                </c:pt>
                <c:pt idx="18">
                  <c:v>Subgerencia de Proyectos y Sostenibilidad</c:v>
                </c:pt>
                <c:pt idx="19">
                  <c:v>Tics</c:v>
                </c:pt>
                <c:pt idx="20">
                  <c:v>(en blanco)</c:v>
                </c:pt>
              </c:strCache>
            </c:strRef>
          </c:cat>
          <c:val>
            <c:numRef>
              <c:f>'Anexo 1. Definición RC'!$K$10:$K$31</c:f>
              <c:numCache>
                <c:formatCode>General</c:formatCode>
                <c:ptCount val="21"/>
                <c:pt idx="0">
                  <c:v>1</c:v>
                </c:pt>
                <c:pt idx="1">
                  <c:v>2</c:v>
                </c:pt>
                <c:pt idx="2">
                  <c:v>1</c:v>
                </c:pt>
                <c:pt idx="3">
                  <c:v>1</c:v>
                </c:pt>
                <c:pt idx="4">
                  <c:v>3</c:v>
                </c:pt>
                <c:pt idx="5">
                  <c:v>3</c:v>
                </c:pt>
                <c:pt idx="6">
                  <c:v>4</c:v>
                </c:pt>
                <c:pt idx="7">
                  <c:v>2</c:v>
                </c:pt>
                <c:pt idx="8">
                  <c:v>2</c:v>
                </c:pt>
                <c:pt idx="9">
                  <c:v>2</c:v>
                </c:pt>
                <c:pt idx="10">
                  <c:v>1</c:v>
                </c:pt>
                <c:pt idx="11">
                  <c:v>2</c:v>
                </c:pt>
                <c:pt idx="12">
                  <c:v>1</c:v>
                </c:pt>
                <c:pt idx="13">
                  <c:v>1</c:v>
                </c:pt>
                <c:pt idx="14">
                  <c:v>2</c:v>
                </c:pt>
                <c:pt idx="15">
                  <c:v>2</c:v>
                </c:pt>
                <c:pt idx="16">
                  <c:v>1</c:v>
                </c:pt>
                <c:pt idx="17">
                  <c:v>4</c:v>
                </c:pt>
                <c:pt idx="18">
                  <c:v>2</c:v>
                </c:pt>
                <c:pt idx="19">
                  <c:v>2</c:v>
                </c:pt>
              </c:numCache>
            </c:numRef>
          </c:val>
          <c:extLst>
            <c:ext xmlns:c16="http://schemas.microsoft.com/office/drawing/2014/chart" uri="{C3380CC4-5D6E-409C-BE32-E72D297353CC}">
              <c16:uniqueId val="{00000000-32D9-47FC-BD10-C627B9CE45E3}"/>
            </c:ext>
          </c:extLst>
        </c:ser>
        <c:dLbls>
          <c:showLegendKey val="0"/>
          <c:showVal val="0"/>
          <c:showCatName val="0"/>
          <c:showSerName val="0"/>
          <c:showPercent val="0"/>
          <c:showBubbleSize val="0"/>
        </c:dLbls>
        <c:gapWidth val="150"/>
        <c:shape val="box"/>
        <c:axId val="124540863"/>
        <c:axId val="124541279"/>
        <c:axId val="0"/>
      </c:bar3DChart>
      <c:catAx>
        <c:axId val="12454086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500" b="0" i="0" u="none" strike="noStrike" kern="1200" baseline="0">
                <a:solidFill>
                  <a:schemeClr val="tx1">
                    <a:lumMod val="65000"/>
                    <a:lumOff val="35000"/>
                  </a:schemeClr>
                </a:solidFill>
                <a:latin typeface="Gill Sans" panose="020B0502020104020203" pitchFamily="34" charset="0"/>
                <a:ea typeface="+mn-ea"/>
                <a:cs typeface="+mn-cs"/>
              </a:defRPr>
            </a:pPr>
            <a:endParaRPr lang="es-CO"/>
          </a:p>
        </c:txPr>
        <c:crossAx val="124541279"/>
        <c:crosses val="autoZero"/>
        <c:auto val="1"/>
        <c:lblAlgn val="ctr"/>
        <c:lblOffset val="100"/>
        <c:noMultiLvlLbl val="0"/>
      </c:catAx>
      <c:valAx>
        <c:axId val="124541279"/>
        <c:scaling>
          <c:orientation val="minMax"/>
        </c:scaling>
        <c:delete val="1"/>
        <c:axPos val="l"/>
        <c:numFmt formatCode="General" sourceLinked="1"/>
        <c:majorTickMark val="none"/>
        <c:minorTickMark val="none"/>
        <c:tickLblPos val="nextTo"/>
        <c:crossAx val="12454086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12</xdr:col>
      <xdr:colOff>483979</xdr:colOff>
      <xdr:row>18</xdr:row>
      <xdr:rowOff>122857</xdr:rowOff>
    </xdr:from>
    <xdr:to>
      <xdr:col>19</xdr:col>
      <xdr:colOff>676137</xdr:colOff>
      <xdr:row>28</xdr:row>
      <xdr:rowOff>218937</xdr:rowOff>
    </xdr:to>
    <xdr:graphicFrame macro="">
      <xdr:nvGraphicFramePr>
        <xdr:cNvPr id="3" name="Gráfico 2">
          <a:extLst>
            <a:ext uri="{FF2B5EF4-FFF2-40B4-BE49-F238E27FC236}">
              <a16:creationId xmlns:a16="http://schemas.microsoft.com/office/drawing/2014/main" id="{C9AF733D-8389-4F75-8959-852433756ED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142876</xdr:colOff>
      <xdr:row>11</xdr:row>
      <xdr:rowOff>259976</xdr:rowOff>
    </xdr:from>
    <xdr:to>
      <xdr:col>2</xdr:col>
      <xdr:colOff>143435</xdr:colOff>
      <xdr:row>17</xdr:row>
      <xdr:rowOff>333376</xdr:rowOff>
    </xdr:to>
    <xdr:cxnSp macro="">
      <xdr:nvCxnSpPr>
        <xdr:cNvPr id="2" name="1 Conector recto de flecha">
          <a:extLst>
            <a:ext uri="{FF2B5EF4-FFF2-40B4-BE49-F238E27FC236}">
              <a16:creationId xmlns:a16="http://schemas.microsoft.com/office/drawing/2014/main" id="{00000000-0008-0000-0500-000002000000}"/>
            </a:ext>
          </a:extLst>
        </xdr:cNvPr>
        <xdr:cNvCxnSpPr/>
      </xdr:nvCxnSpPr>
      <xdr:spPr>
        <a:xfrm flipV="1">
          <a:off x="1245535" y="2277035"/>
          <a:ext cx="559" cy="2350435"/>
        </a:xfrm>
        <a:prstGeom prst="straightConnector1">
          <a:avLst/>
        </a:prstGeom>
        <a:ln w="22225">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790015</xdr:colOff>
      <xdr:row>21</xdr:row>
      <xdr:rowOff>182880</xdr:rowOff>
    </xdr:from>
    <xdr:to>
      <xdr:col>7</xdr:col>
      <xdr:colOff>180415</xdr:colOff>
      <xdr:row>21</xdr:row>
      <xdr:rowOff>182882</xdr:rowOff>
    </xdr:to>
    <xdr:cxnSp macro="">
      <xdr:nvCxnSpPr>
        <xdr:cNvPr id="3" name="2 Conector recto de flecha">
          <a:extLst>
            <a:ext uri="{FF2B5EF4-FFF2-40B4-BE49-F238E27FC236}">
              <a16:creationId xmlns:a16="http://schemas.microsoft.com/office/drawing/2014/main" id="{00000000-0008-0000-0500-000003000000}"/>
            </a:ext>
          </a:extLst>
        </xdr:cNvPr>
        <xdr:cNvCxnSpPr/>
      </xdr:nvCxnSpPr>
      <xdr:spPr>
        <a:xfrm flipV="1">
          <a:off x="2636744" y="5570668"/>
          <a:ext cx="3030071" cy="2"/>
        </a:xfrm>
        <a:prstGeom prst="straightConnector1">
          <a:avLst/>
        </a:prstGeom>
        <a:ln w="22225">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dro Antonio Diaz Daconte" refreshedDate="45309.680046064816" createdVersion="7" refreshedVersion="8" minRefreshableVersion="3" recordCount="47" xr:uid="{D01892AB-3A44-4935-BDCE-7F6123CEA639}">
  <cacheSource type="worksheet">
    <worksheetSource ref="B8:D47" sheet="Anexo 1. Definición RC"/>
  </cacheSource>
  <cacheFields count="3">
    <cacheField name="Código" numFmtId="0">
      <sharedItems/>
    </cacheField>
    <cacheField name="Dependencia" numFmtId="0">
      <sharedItems containsBlank="1" count="21">
        <s v="Subgerencia de Gestión Comercial y Atención al Ciudadano"/>
        <s v="Subgerencia de Proyectos y Sostenibilidad"/>
        <s v="Control Interno"/>
        <s v="Oficina asesora jurídica y contratación"/>
        <s v="Capital Humano"/>
        <s v="Gestión Financiera"/>
        <s v="Gestión Administrativa"/>
        <s v="Almacén "/>
        <s v="Secretaria general"/>
        <s v="Tics"/>
        <s v="Grupo Disciplinario"/>
        <s v="Gestión Documental"/>
        <s v="Planeación Estratégica y Gestión Regulatoria"/>
        <s v="Comunicación Estratégica"/>
        <s v="Aseo"/>
        <s v="Actividades complementarias"/>
        <s v="Alumbrado Público"/>
        <s v="Acueducto"/>
        <s v="Alcantarillado"/>
        <s v="Laboratorio"/>
        <m/>
      </sharedItems>
    </cacheField>
    <cacheField name="Descripción del Riesgo"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7">
  <r>
    <s v="R1"/>
    <x v="0"/>
    <s v="Posibilidad de omitir la gestión del proceso de recaudo a fin de generar favorecimiento a usuarios y/o suscriptores."/>
  </r>
  <r>
    <s v="R2"/>
    <x v="0"/>
    <s v="Posibilidad de manipular la información de los usuarios en alguna de las etapas del ciclo de facturación para beneficio propio o de terceros."/>
  </r>
  <r>
    <s v="R3"/>
    <x v="0"/>
    <s v="Posibilidad de generar respuestas favorables injustificadas a los usuarios contraviniendo los intereses de la organización a cambio de dadivas."/>
  </r>
  <r>
    <s v="R4"/>
    <x v="0"/>
    <s v="Posibilidad de direccionar, desarrollar y/o efectuar de manera indebida la gestión social de la Empresa a una comunidad o un tercero, para la obtención de beneficios particulares."/>
  </r>
  <r>
    <s v="R5"/>
    <x v="1"/>
    <s v="Posibilidad de otorgar y/o agilizar solicitud de disponibilidades que no cumplen con los parámetros técnicos y legales a cambio de dadivas para favorecer a terceros."/>
  </r>
  <r>
    <s v="R6"/>
    <x v="1"/>
    <s v="Posibilidad de omitir controles en la supervisión de los proyectos a cargo del proceso a fin de obtener beneficio propio o a terceros."/>
  </r>
  <r>
    <s v="R7"/>
    <x v="2"/>
    <s v="Posibilidad de omitir o alterar informes y reportes a entes de control a fin de favorecer a terceros o en beneficio propio."/>
  </r>
  <r>
    <s v="R8"/>
    <x v="2"/>
    <s v="Posibilidad de omitir el proceso de seguimiento y evaluación independiente a fin de favorecer a terceros."/>
  </r>
  <r>
    <s v="R9"/>
    <x v="3"/>
    <s v="Posibilidad de contratar bienes o servicios que disienten de los lineamientos definidos en el manual de contratación, en beneficio propio o de un tercero."/>
  </r>
  <r>
    <s v="R10"/>
    <x v="3"/>
    <s v="Posibilidad de omitir el debido proceso en las actuaciones de defensa jurídica de la entidad con el fin de favorecer intereses particulares o de terceros en detrimento de la empresa."/>
  </r>
  <r>
    <s v="R11"/>
    <x v="4"/>
    <s v="Posibilidad de contratar personal en la entidad omitiendo las políticas definidas para la vinculación, a cambio de dadivas o en beneficio de un tercero."/>
  </r>
  <r>
    <s v="R12"/>
    <x v="4"/>
    <s v="Posibilidad de manipular la información para el otorgamiento de beneficios salariales o prestacionales (prima técnica, antigüedad, vacaciones, etc.) afectando los intereses de la entidad en beneficio propio o de terceros."/>
  </r>
  <r>
    <s v="R13"/>
    <x v="4"/>
    <s v="Posibilidad de desviar o hurtar los recursos orientados a la protección personal de los trabajadores de la organización a fin de obtener beneficios propios o a terceros."/>
  </r>
  <r>
    <s v="R14"/>
    <x v="5"/>
    <s v="Posibilidad de alterar los estados financieros a fin de generar beneficios propios o a terceros."/>
  </r>
  <r>
    <s v="R15"/>
    <x v="5"/>
    <s v="Posibilidad de otorgar pagos sin cumplimiento de los requisitos legales a cambio de dadivas para obtener beneficio propio o a terceros."/>
  </r>
  <r>
    <s v="R16"/>
    <x v="6"/>
    <s v="Posibilidad de desviación o hurto de bienes, activos o elementos de propiedad de la entidad a fin de obtener beneficio propio o de terceros."/>
  </r>
  <r>
    <s v="R17"/>
    <x v="6"/>
    <s v="Posibilidad de incluir dentro del plan anual de adquisiciones bienes o servicios que no son funcionales para la organización a fin de recibir u otorgar beneficios propios o a terceros."/>
  </r>
  <r>
    <s v="R18"/>
    <x v="7"/>
    <s v="Posibilidad de desviación o hurto de materiales e insumos para usos particulares ajenos a los procesos de la organización a fin de obtener beneficio propio o de terceros."/>
  </r>
  <r>
    <s v="R19"/>
    <x v="8"/>
    <s v="Posibilidad de alterar información emitidas a órganos de control o partes interesadas a fin de favorecer a terceros."/>
  </r>
  <r>
    <s v="R20"/>
    <x v="9"/>
    <s v="Posibilidad de manipular, perder, filtrar o publicar información de reserva legal o confidencial de la entidad a fin de obtener beneficio propio o de terceros."/>
  </r>
  <r>
    <s v="R21"/>
    <x v="9"/>
    <s v="Posibilidad de desviación o hurto de los recursos tecnológicos en beneficio propio o de terceros."/>
  </r>
  <r>
    <s v="R22"/>
    <x v="10"/>
    <s v="Posibilidad de omitir acciones disciplinantes prescindiendo del debido proceso a fin de favorecer a terceros"/>
  </r>
  <r>
    <s v="R23"/>
    <x v="11"/>
    <s v="Posibilidad de suministrar, alterar o eliminar información física y/o digital de la empresa con el fin de generar beneficios propios o a terceros."/>
  </r>
  <r>
    <s v="R24"/>
    <x v="12"/>
    <s v="Posibilidad de realizar una actualización tarifaria sin el cumplimiento de los lineamientos normativos a fin de generar beneficios propios o a terceros."/>
  </r>
  <r>
    <s v="R25"/>
    <x v="12"/>
    <s v="Posibilidad de manipular, alterar o suministrar información de los resultados alcanzados en los planes y proyectos institucionales a fin de recibir o solicitar dadiva o beneficio a nombre propio o de terceros."/>
  </r>
  <r>
    <s v="R26"/>
    <x v="13"/>
    <s v="Posibilidad de alterar la veracidad de la información de interés ciudadano, a fin de obtener beneficio  propio o de un tercero."/>
  </r>
  <r>
    <s v="R27"/>
    <x v="13"/>
    <s v="Posibilidad de entregar información clasificada y no autorizada a medios masivos de comunicación o a un tercero a cambio de dadivas o beneficio de un tercero. "/>
  </r>
  <r>
    <s v="R28"/>
    <x v="14"/>
    <s v="Posibilidad de omitir controles derivados del contrato de concesión a fin de obtener dadivas o para beneficiar a un tercero."/>
  </r>
  <r>
    <s v="R29"/>
    <x v="15"/>
    <s v="Posibilidad de malversar los recursos de la unidad de servicios a fin de generar beneficio propio o a terceros."/>
  </r>
  <r>
    <s v="R30"/>
    <x v="16"/>
    <s v="Posibilidad de desviar o hurtar elementos de alumbrado publico desmontados de la infraestructura en el marco de los proyectos ejecutados por la unidad a fin de obtener un beneficio propio o a un tercero."/>
  </r>
  <r>
    <s v="R31"/>
    <x v="16"/>
    <s v="Posibilidad de adquirir o contratar elementos de la infraestructura de alumbrado publico que no cumpla con los parámetros normativos y de calidad necesarios para la prestación del servicio en el distrito de Santa Marta para beneficio propio o de terceros."/>
  </r>
  <r>
    <s v="R32"/>
    <x v="4"/>
    <s v="Posibilidad de pago de viáticos sin el lleno de los requisitos descritos en la normatividad vigente a fin de obtener beneficio propio o a terceros."/>
  </r>
  <r>
    <s v="R33"/>
    <x v="17"/>
    <s v="Posibilidad de hacer uso indebido de los recursos y/o materiales de la empresa destinados a la ejecución de actividades de diseño, construcción, operación y mantenimiento de la infraestructura de acueducto,  que no estén autorizados por la entidad, para beneficio propio o de un tercero."/>
  </r>
  <r>
    <s v="R34"/>
    <x v="18"/>
    <s v="Posibilidad de hacer uso indebido de los recursos y/o materiales de la empresa destinados a la ejecución de actividades de diseño, construcción, operación y mantenimiento de la infraestructura de alcantarillado,  que no estén autorizados por la entidad, para beneficio propio o el de un tercero."/>
  </r>
  <r>
    <s v="R35"/>
    <x v="19"/>
    <s v="Posibilidad de manipular los registros de las pruebas de laboratorio a cambio de dadivas o beneficios a nombre propio o de terceros."/>
  </r>
  <r>
    <s v="R36"/>
    <x v="16"/>
    <s v="Posibilidad de omitir controles sobre las obligaciones de los contratista a fin de obtener dadivas o para beneficiar a un tercero."/>
  </r>
  <r>
    <s v="R37"/>
    <x v="17"/>
    <s v="Posibilidad de permitir la captación no autorizada del servicio de agua, por parte de los colaboradores de la empresa para beneficio propio o de un tercero."/>
  </r>
  <r>
    <s v="R38"/>
    <x v="14"/>
    <s v="Posibilidad de omitir la ejecución de actividades de control operativas, para beneficios propio o a particulares."/>
  </r>
  <r>
    <s v="R39"/>
    <x v="14"/>
    <s v="Posibilidad de adquirir o contratar elementos que no sean funcionales para la unidad de aseo con el fin de obtener beneficio propio o a terceros."/>
  </r>
  <r>
    <s v="R40"/>
    <x v="20"/>
    <m/>
  </r>
  <r>
    <s v="R41"/>
    <x v="20"/>
    <m/>
  </r>
  <r>
    <s v="R42"/>
    <x v="20"/>
    <m/>
  </r>
  <r>
    <s v="R43"/>
    <x v="20"/>
    <m/>
  </r>
  <r>
    <s v="R44"/>
    <x v="20"/>
    <m/>
  </r>
  <r>
    <s v="R45"/>
    <x v="20"/>
    <m/>
  </r>
  <r>
    <s v="R46"/>
    <x v="20"/>
    <m/>
  </r>
  <r>
    <s v="R47"/>
    <x v="2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05350C1-FD68-4914-A401-1B08CB7E5844}" name="TablaDinámica1" cacheId="2746"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chartFormat="9">
  <location ref="J9:K31" firstHeaderRow="1" firstDataRow="1" firstDataCol="1"/>
  <pivotFields count="3">
    <pivotField showAll="0"/>
    <pivotField axis="axisRow" showAll="0">
      <items count="22">
        <item x="15"/>
        <item x="17"/>
        <item x="18"/>
        <item x="7"/>
        <item x="16"/>
        <item x="14"/>
        <item x="4"/>
        <item x="13"/>
        <item x="2"/>
        <item x="6"/>
        <item x="11"/>
        <item x="5"/>
        <item x="10"/>
        <item x="19"/>
        <item x="3"/>
        <item x="12"/>
        <item x="8"/>
        <item x="0"/>
        <item x="1"/>
        <item x="9"/>
        <item x="20"/>
        <item t="default"/>
      </items>
    </pivotField>
    <pivotField dataField="1" showAll="0"/>
  </pivotFields>
  <rowFields count="1">
    <field x="1"/>
  </rowFields>
  <rowItems count="22">
    <i>
      <x/>
    </i>
    <i>
      <x v="1"/>
    </i>
    <i>
      <x v="2"/>
    </i>
    <i>
      <x v="3"/>
    </i>
    <i>
      <x v="4"/>
    </i>
    <i>
      <x v="5"/>
    </i>
    <i>
      <x v="6"/>
    </i>
    <i>
      <x v="7"/>
    </i>
    <i>
      <x v="8"/>
    </i>
    <i>
      <x v="9"/>
    </i>
    <i>
      <x v="10"/>
    </i>
    <i>
      <x v="11"/>
    </i>
    <i>
      <x v="12"/>
    </i>
    <i>
      <x v="13"/>
    </i>
    <i>
      <x v="14"/>
    </i>
    <i>
      <x v="15"/>
    </i>
    <i>
      <x v="16"/>
    </i>
    <i>
      <x v="17"/>
    </i>
    <i>
      <x v="18"/>
    </i>
    <i>
      <x v="19"/>
    </i>
    <i>
      <x v="20"/>
    </i>
    <i t="grand">
      <x/>
    </i>
  </rowItems>
  <colItems count="1">
    <i/>
  </colItems>
  <dataFields count="1">
    <dataField name="Cuenta de Descripción del Riesgo" fld="2" subtotal="count" baseField="0" baseItem="0"/>
  </dataFields>
  <chartFormats count="2">
    <chartFormat chart="0" format="0" series="1">
      <pivotArea type="data" outline="0" fieldPosition="0">
        <references count="1">
          <reference field="4294967294" count="1" selected="0">
            <x v="0"/>
          </reference>
        </references>
      </pivotArea>
    </chartFormat>
    <chartFormat chart="3"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K47"/>
  <sheetViews>
    <sheetView showGridLines="0" topLeftCell="A34" zoomScale="145" zoomScaleNormal="145" workbookViewId="0">
      <selection activeCell="B44" sqref="B43:H44"/>
    </sheetView>
  </sheetViews>
  <sheetFormatPr defaultColWidth="11.42578125" defaultRowHeight="14.45"/>
  <cols>
    <col min="1" max="1" width="2.7109375" customWidth="1"/>
    <col min="2" max="2" width="7.28515625" customWidth="1"/>
    <col min="3" max="3" width="23.28515625" bestFit="1" customWidth="1"/>
    <col min="4" max="4" width="59" customWidth="1"/>
    <col min="5" max="5" width="11.7109375" customWidth="1"/>
    <col min="6" max="6" width="10.5703125" customWidth="1"/>
    <col min="7" max="7" width="17.28515625" customWidth="1"/>
    <col min="8" max="8" width="11.5703125" customWidth="1"/>
    <col min="10" max="10" width="51.140625" bestFit="1" customWidth="1"/>
    <col min="11" max="11" width="29.140625" bestFit="1" customWidth="1"/>
  </cols>
  <sheetData>
    <row r="2" spans="2:11" ht="15" customHeight="1" thickBot="1">
      <c r="B2" s="3"/>
      <c r="C2" s="4"/>
      <c r="D2" s="1"/>
      <c r="E2" s="1"/>
      <c r="F2" s="1"/>
      <c r="G2" s="1"/>
      <c r="H2" s="2"/>
    </row>
    <row r="3" spans="2:11" ht="28.5" customHeight="1">
      <c r="B3" s="102" t="s">
        <v>0</v>
      </c>
      <c r="C3" s="103"/>
      <c r="D3" s="104"/>
      <c r="E3" s="104"/>
      <c r="F3" s="104"/>
      <c r="G3" s="104"/>
      <c r="H3" s="105"/>
    </row>
    <row r="4" spans="2:11" ht="21.4" customHeight="1">
      <c r="B4" s="106"/>
      <c r="C4" s="107"/>
      <c r="D4" s="107"/>
      <c r="E4" s="107"/>
      <c r="F4" s="107"/>
      <c r="G4" s="107"/>
      <c r="H4" s="108"/>
    </row>
    <row r="5" spans="2:11" ht="34.5" customHeight="1" thickBot="1">
      <c r="B5" s="109"/>
      <c r="C5" s="110"/>
      <c r="D5" s="110"/>
      <c r="E5" s="110"/>
      <c r="F5" s="110"/>
      <c r="G5" s="110"/>
      <c r="H5" s="111"/>
    </row>
    <row r="6" spans="2:11" ht="15" customHeight="1">
      <c r="B6" s="96" t="s">
        <v>1</v>
      </c>
      <c r="C6" s="97"/>
      <c r="D6" s="97"/>
      <c r="E6" s="97"/>
      <c r="F6" s="97"/>
      <c r="G6" s="97"/>
      <c r="H6" s="98"/>
    </row>
    <row r="7" spans="2:11" ht="15" customHeight="1" thickBot="1">
      <c r="B7" s="99"/>
      <c r="C7" s="100"/>
      <c r="D7" s="100"/>
      <c r="E7" s="100"/>
      <c r="F7" s="100"/>
      <c r="G7" s="100"/>
      <c r="H7" s="101"/>
    </row>
    <row r="8" spans="2:11" ht="29.25" customHeight="1">
      <c r="B8" s="26" t="s">
        <v>2</v>
      </c>
      <c r="C8" s="27" t="s">
        <v>3</v>
      </c>
      <c r="D8" s="28" t="s">
        <v>4</v>
      </c>
      <c r="E8" s="29" t="s">
        <v>5</v>
      </c>
      <c r="F8" s="30" t="s">
        <v>6</v>
      </c>
      <c r="G8" s="30" t="s">
        <v>7</v>
      </c>
      <c r="H8" s="31" t="s">
        <v>8</v>
      </c>
    </row>
    <row r="9" spans="2:11" ht="25.9" customHeight="1">
      <c r="B9" s="32" t="s">
        <v>9</v>
      </c>
      <c r="C9" s="35" t="s">
        <v>10</v>
      </c>
      <c r="D9" s="33" t="s">
        <v>11</v>
      </c>
      <c r="E9" s="18" t="s">
        <v>12</v>
      </c>
      <c r="F9" s="18" t="s">
        <v>12</v>
      </c>
      <c r="G9" s="18" t="s">
        <v>12</v>
      </c>
      <c r="H9" s="18" t="s">
        <v>12</v>
      </c>
      <c r="J9" s="68" t="s">
        <v>13</v>
      </c>
      <c r="K9" t="s">
        <v>14</v>
      </c>
    </row>
    <row r="10" spans="2:11" ht="25.9" customHeight="1">
      <c r="B10" s="32" t="s">
        <v>15</v>
      </c>
      <c r="C10" s="35" t="s">
        <v>10</v>
      </c>
      <c r="D10" s="34" t="s">
        <v>16</v>
      </c>
      <c r="E10" s="18" t="s">
        <v>12</v>
      </c>
      <c r="F10" s="18" t="s">
        <v>12</v>
      </c>
      <c r="G10" s="18" t="s">
        <v>12</v>
      </c>
      <c r="H10" s="18" t="s">
        <v>12</v>
      </c>
      <c r="J10" s="69" t="s">
        <v>17</v>
      </c>
      <c r="K10">
        <v>1</v>
      </c>
    </row>
    <row r="11" spans="2:11" ht="25.9" customHeight="1">
      <c r="B11" s="32" t="s">
        <v>18</v>
      </c>
      <c r="C11" s="35" t="s">
        <v>10</v>
      </c>
      <c r="D11" s="33" t="s">
        <v>19</v>
      </c>
      <c r="E11" s="18" t="s">
        <v>12</v>
      </c>
      <c r="F11" s="18" t="s">
        <v>12</v>
      </c>
      <c r="G11" s="18" t="s">
        <v>12</v>
      </c>
      <c r="H11" s="18" t="s">
        <v>12</v>
      </c>
      <c r="J11" s="69" t="s">
        <v>20</v>
      </c>
      <c r="K11">
        <v>2</v>
      </c>
    </row>
    <row r="12" spans="2:11" ht="25.9" customHeight="1">
      <c r="B12" s="32" t="s">
        <v>21</v>
      </c>
      <c r="C12" s="35" t="s">
        <v>10</v>
      </c>
      <c r="D12" s="34" t="s">
        <v>22</v>
      </c>
      <c r="E12" s="18" t="s">
        <v>12</v>
      </c>
      <c r="F12" s="18" t="s">
        <v>12</v>
      </c>
      <c r="G12" s="18" t="s">
        <v>12</v>
      </c>
      <c r="H12" s="18" t="s">
        <v>12</v>
      </c>
      <c r="J12" s="69" t="s">
        <v>23</v>
      </c>
      <c r="K12">
        <v>1</v>
      </c>
    </row>
    <row r="13" spans="2:11" ht="25.9" customHeight="1">
      <c r="B13" s="32" t="s">
        <v>24</v>
      </c>
      <c r="C13" s="35" t="s">
        <v>25</v>
      </c>
      <c r="D13" s="33" t="s">
        <v>26</v>
      </c>
      <c r="E13" s="18" t="s">
        <v>12</v>
      </c>
      <c r="F13" s="18" t="s">
        <v>12</v>
      </c>
      <c r="G13" s="18" t="s">
        <v>12</v>
      </c>
      <c r="H13" s="18" t="s">
        <v>12</v>
      </c>
      <c r="J13" s="69" t="s">
        <v>27</v>
      </c>
      <c r="K13">
        <v>1</v>
      </c>
    </row>
    <row r="14" spans="2:11" ht="25.9" customHeight="1">
      <c r="B14" s="32" t="s">
        <v>28</v>
      </c>
      <c r="C14" s="35" t="s">
        <v>25</v>
      </c>
      <c r="D14" s="34" t="s">
        <v>29</v>
      </c>
      <c r="E14" s="18" t="s">
        <v>12</v>
      </c>
      <c r="F14" s="18" t="s">
        <v>12</v>
      </c>
      <c r="G14" s="18" t="s">
        <v>12</v>
      </c>
      <c r="H14" s="18" t="s">
        <v>12</v>
      </c>
      <c r="J14" s="69" t="s">
        <v>30</v>
      </c>
      <c r="K14">
        <v>3</v>
      </c>
    </row>
    <row r="15" spans="2:11" ht="25.9" customHeight="1">
      <c r="B15" s="32" t="s">
        <v>31</v>
      </c>
      <c r="C15" s="35" t="s">
        <v>32</v>
      </c>
      <c r="D15" s="33" t="s">
        <v>33</v>
      </c>
      <c r="E15" s="18" t="s">
        <v>12</v>
      </c>
      <c r="F15" s="18" t="s">
        <v>12</v>
      </c>
      <c r="G15" s="18" t="s">
        <v>12</v>
      </c>
      <c r="H15" s="18" t="s">
        <v>12</v>
      </c>
      <c r="J15" s="69" t="s">
        <v>34</v>
      </c>
      <c r="K15">
        <v>3</v>
      </c>
    </row>
    <row r="16" spans="2:11" ht="25.9" customHeight="1">
      <c r="B16" s="32" t="s">
        <v>35</v>
      </c>
      <c r="C16" s="35" t="s">
        <v>32</v>
      </c>
      <c r="D16" s="34" t="s">
        <v>36</v>
      </c>
      <c r="E16" s="18" t="s">
        <v>12</v>
      </c>
      <c r="F16" s="18" t="s">
        <v>12</v>
      </c>
      <c r="G16" s="18" t="s">
        <v>12</v>
      </c>
      <c r="H16" s="18" t="s">
        <v>12</v>
      </c>
      <c r="J16" s="69" t="s">
        <v>37</v>
      </c>
      <c r="K16">
        <v>4</v>
      </c>
    </row>
    <row r="17" spans="2:11" ht="25.9" customHeight="1">
      <c r="B17" s="32" t="s">
        <v>38</v>
      </c>
      <c r="C17" s="35" t="s">
        <v>39</v>
      </c>
      <c r="D17" s="33" t="s">
        <v>40</v>
      </c>
      <c r="E17" s="18" t="s">
        <v>12</v>
      </c>
      <c r="F17" s="18" t="s">
        <v>12</v>
      </c>
      <c r="G17" s="18" t="s">
        <v>12</v>
      </c>
      <c r="H17" s="18" t="s">
        <v>12</v>
      </c>
      <c r="J17" s="69" t="s">
        <v>41</v>
      </c>
      <c r="K17">
        <v>2</v>
      </c>
    </row>
    <row r="18" spans="2:11" ht="30.6">
      <c r="B18" s="32" t="s">
        <v>42</v>
      </c>
      <c r="C18" s="35" t="s">
        <v>39</v>
      </c>
      <c r="D18" s="34" t="s">
        <v>43</v>
      </c>
      <c r="E18" s="18" t="s">
        <v>12</v>
      </c>
      <c r="F18" s="18" t="s">
        <v>12</v>
      </c>
      <c r="G18" s="18" t="s">
        <v>12</v>
      </c>
      <c r="H18" s="18" t="s">
        <v>12</v>
      </c>
      <c r="J18" s="69" t="s">
        <v>32</v>
      </c>
      <c r="K18">
        <v>2</v>
      </c>
    </row>
    <row r="19" spans="2:11" ht="25.9" customHeight="1">
      <c r="B19" s="32" t="s">
        <v>44</v>
      </c>
      <c r="C19" s="16" t="s">
        <v>37</v>
      </c>
      <c r="D19" s="33" t="s">
        <v>45</v>
      </c>
      <c r="E19" s="18" t="s">
        <v>12</v>
      </c>
      <c r="F19" s="18" t="s">
        <v>12</v>
      </c>
      <c r="G19" s="18" t="s">
        <v>12</v>
      </c>
      <c r="H19" s="18" t="s">
        <v>12</v>
      </c>
      <c r="J19" s="69" t="s">
        <v>46</v>
      </c>
      <c r="K19">
        <v>2</v>
      </c>
    </row>
    <row r="20" spans="2:11" ht="30.6">
      <c r="B20" s="32" t="s">
        <v>47</v>
      </c>
      <c r="C20" s="35" t="s">
        <v>37</v>
      </c>
      <c r="D20" s="34" t="s">
        <v>48</v>
      </c>
      <c r="E20" s="18" t="s">
        <v>12</v>
      </c>
      <c r="F20" s="18" t="s">
        <v>12</v>
      </c>
      <c r="G20" s="18" t="s">
        <v>12</v>
      </c>
      <c r="H20" s="18" t="s">
        <v>12</v>
      </c>
      <c r="J20" s="69" t="s">
        <v>49</v>
      </c>
      <c r="K20">
        <v>1</v>
      </c>
    </row>
    <row r="21" spans="2:11" ht="25.9" customHeight="1">
      <c r="B21" s="32" t="s">
        <v>50</v>
      </c>
      <c r="C21" s="35" t="s">
        <v>37</v>
      </c>
      <c r="D21" s="33" t="s">
        <v>51</v>
      </c>
      <c r="E21" s="18" t="s">
        <v>12</v>
      </c>
      <c r="F21" s="18" t="s">
        <v>12</v>
      </c>
      <c r="G21" s="18" t="s">
        <v>12</v>
      </c>
      <c r="H21" s="18" t="s">
        <v>12</v>
      </c>
      <c r="J21" s="69" t="s">
        <v>52</v>
      </c>
      <c r="K21">
        <v>2</v>
      </c>
    </row>
    <row r="22" spans="2:11" ht="25.9" customHeight="1">
      <c r="B22" s="32" t="s">
        <v>53</v>
      </c>
      <c r="C22" s="35" t="s">
        <v>52</v>
      </c>
      <c r="D22" s="34" t="s">
        <v>54</v>
      </c>
      <c r="E22" s="18" t="s">
        <v>12</v>
      </c>
      <c r="F22" s="18" t="s">
        <v>12</v>
      </c>
      <c r="G22" s="18" t="s">
        <v>12</v>
      </c>
      <c r="H22" s="18" t="s">
        <v>12</v>
      </c>
      <c r="J22" s="69" t="s">
        <v>55</v>
      </c>
      <c r="K22">
        <v>1</v>
      </c>
    </row>
    <row r="23" spans="2:11" ht="25.9" customHeight="1">
      <c r="B23" s="32" t="s">
        <v>56</v>
      </c>
      <c r="C23" s="16" t="s">
        <v>52</v>
      </c>
      <c r="D23" s="33" t="s">
        <v>57</v>
      </c>
      <c r="E23" s="18" t="s">
        <v>12</v>
      </c>
      <c r="F23" s="18" t="s">
        <v>12</v>
      </c>
      <c r="G23" s="18" t="s">
        <v>12</v>
      </c>
      <c r="H23" s="18" t="s">
        <v>12</v>
      </c>
      <c r="J23" s="69" t="s">
        <v>58</v>
      </c>
      <c r="K23">
        <v>1</v>
      </c>
    </row>
    <row r="24" spans="2:11" ht="25.9" customHeight="1">
      <c r="B24" s="32" t="s">
        <v>59</v>
      </c>
      <c r="C24" s="16" t="s">
        <v>46</v>
      </c>
      <c r="D24" s="34" t="s">
        <v>60</v>
      </c>
      <c r="E24" s="18" t="s">
        <v>12</v>
      </c>
      <c r="F24" s="18" t="s">
        <v>12</v>
      </c>
      <c r="G24" s="18" t="s">
        <v>12</v>
      </c>
      <c r="H24" s="18" t="s">
        <v>12</v>
      </c>
      <c r="J24" s="69" t="s">
        <v>39</v>
      </c>
      <c r="K24">
        <v>2</v>
      </c>
    </row>
    <row r="25" spans="2:11" ht="20.45">
      <c r="B25" s="32" t="s">
        <v>61</v>
      </c>
      <c r="C25" s="16" t="s">
        <v>46</v>
      </c>
      <c r="D25" s="33" t="s">
        <v>62</v>
      </c>
      <c r="E25" s="18" t="s">
        <v>12</v>
      </c>
      <c r="F25" s="18" t="s">
        <v>12</v>
      </c>
      <c r="G25" s="18" t="s">
        <v>12</v>
      </c>
      <c r="H25" s="18" t="s">
        <v>12</v>
      </c>
      <c r="J25" s="69" t="s">
        <v>63</v>
      </c>
      <c r="K25">
        <v>2</v>
      </c>
    </row>
    <row r="26" spans="2:11" ht="25.9" customHeight="1">
      <c r="B26" s="32" t="s">
        <v>64</v>
      </c>
      <c r="C26" s="17" t="s">
        <v>27</v>
      </c>
      <c r="D26" s="34" t="s">
        <v>65</v>
      </c>
      <c r="E26" s="18" t="s">
        <v>12</v>
      </c>
      <c r="F26" s="18" t="s">
        <v>12</v>
      </c>
      <c r="G26" s="18" t="s">
        <v>12</v>
      </c>
      <c r="H26" s="18" t="s">
        <v>12</v>
      </c>
      <c r="J26" s="69" t="s">
        <v>66</v>
      </c>
      <c r="K26">
        <v>1</v>
      </c>
    </row>
    <row r="27" spans="2:11" ht="25.9" customHeight="1">
      <c r="B27" s="32" t="s">
        <v>67</v>
      </c>
      <c r="C27" s="10" t="s">
        <v>66</v>
      </c>
      <c r="D27" s="33" t="s">
        <v>68</v>
      </c>
      <c r="E27" s="18" t="s">
        <v>12</v>
      </c>
      <c r="F27" s="18" t="s">
        <v>12</v>
      </c>
      <c r="G27" s="18" t="s">
        <v>12</v>
      </c>
      <c r="H27" s="18" t="s">
        <v>12</v>
      </c>
      <c r="J27" s="69" t="s">
        <v>10</v>
      </c>
      <c r="K27">
        <v>4</v>
      </c>
    </row>
    <row r="28" spans="2:11" ht="25.9" customHeight="1">
      <c r="B28" s="32" t="s">
        <v>69</v>
      </c>
      <c r="C28" s="35" t="s">
        <v>70</v>
      </c>
      <c r="D28" s="34" t="s">
        <v>71</v>
      </c>
      <c r="E28" s="18" t="s">
        <v>12</v>
      </c>
      <c r="F28" s="18" t="s">
        <v>12</v>
      </c>
      <c r="G28" s="18" t="s">
        <v>12</v>
      </c>
      <c r="H28" s="18" t="s">
        <v>12</v>
      </c>
      <c r="J28" s="69" t="s">
        <v>25</v>
      </c>
      <c r="K28">
        <v>2</v>
      </c>
    </row>
    <row r="29" spans="2:11" ht="25.9" customHeight="1">
      <c r="B29" s="32" t="s">
        <v>72</v>
      </c>
      <c r="C29" s="35" t="s">
        <v>70</v>
      </c>
      <c r="D29" s="33" t="s">
        <v>73</v>
      </c>
      <c r="E29" s="18" t="s">
        <v>12</v>
      </c>
      <c r="F29" s="18" t="s">
        <v>12</v>
      </c>
      <c r="G29" s="18" t="s">
        <v>12</v>
      </c>
      <c r="H29" s="18" t="s">
        <v>12</v>
      </c>
      <c r="J29" s="69" t="s">
        <v>70</v>
      </c>
      <c r="K29">
        <v>2</v>
      </c>
    </row>
    <row r="30" spans="2:11" ht="25.9" customHeight="1">
      <c r="B30" s="32" t="s">
        <v>74</v>
      </c>
      <c r="C30" s="35" t="s">
        <v>55</v>
      </c>
      <c r="D30" s="34" t="s">
        <v>75</v>
      </c>
      <c r="E30" s="18" t="s">
        <v>12</v>
      </c>
      <c r="F30" s="18" t="s">
        <v>12</v>
      </c>
      <c r="G30" s="18" t="s">
        <v>12</v>
      </c>
      <c r="H30" s="18" t="s">
        <v>12</v>
      </c>
      <c r="J30" s="69" t="s">
        <v>76</v>
      </c>
    </row>
    <row r="31" spans="2:11" ht="25.9" customHeight="1">
      <c r="B31" s="32" t="s">
        <v>77</v>
      </c>
      <c r="C31" s="35" t="s">
        <v>49</v>
      </c>
      <c r="D31" s="33" t="s">
        <v>78</v>
      </c>
      <c r="E31" s="18" t="s">
        <v>12</v>
      </c>
      <c r="F31" s="18" t="s">
        <v>12</v>
      </c>
      <c r="G31" s="18" t="s">
        <v>12</v>
      </c>
      <c r="H31" s="18" t="s">
        <v>12</v>
      </c>
      <c r="J31" s="69" t="s">
        <v>79</v>
      </c>
      <c r="K31">
        <v>39</v>
      </c>
    </row>
    <row r="32" spans="2:11" ht="25.9" customHeight="1">
      <c r="B32" s="32" t="s">
        <v>80</v>
      </c>
      <c r="C32" s="35" t="s">
        <v>63</v>
      </c>
      <c r="D32" s="34" t="s">
        <v>81</v>
      </c>
      <c r="E32" s="18" t="s">
        <v>12</v>
      </c>
      <c r="F32" s="18" t="s">
        <v>12</v>
      </c>
      <c r="G32" s="18" t="s">
        <v>12</v>
      </c>
      <c r="H32" s="18" t="s">
        <v>12</v>
      </c>
    </row>
    <row r="33" spans="2:8" ht="30.6">
      <c r="B33" s="32" t="s">
        <v>82</v>
      </c>
      <c r="C33" s="35" t="s">
        <v>63</v>
      </c>
      <c r="D33" s="33" t="s">
        <v>83</v>
      </c>
      <c r="E33" s="18" t="s">
        <v>12</v>
      </c>
      <c r="F33" s="18" t="s">
        <v>12</v>
      </c>
      <c r="G33" s="18" t="s">
        <v>12</v>
      </c>
      <c r="H33" s="18" t="s">
        <v>12</v>
      </c>
    </row>
    <row r="34" spans="2:8" ht="25.9" customHeight="1">
      <c r="B34" s="32" t="s">
        <v>84</v>
      </c>
      <c r="C34" s="17" t="s">
        <v>41</v>
      </c>
      <c r="D34" s="34" t="s">
        <v>85</v>
      </c>
      <c r="E34" s="18" t="s">
        <v>12</v>
      </c>
      <c r="F34" s="18" t="s">
        <v>12</v>
      </c>
      <c r="G34" s="18" t="s">
        <v>12</v>
      </c>
      <c r="H34" s="18" t="s">
        <v>12</v>
      </c>
    </row>
    <row r="35" spans="2:8" ht="25.9" customHeight="1">
      <c r="B35" s="32" t="s">
        <v>86</v>
      </c>
      <c r="C35" s="17" t="s">
        <v>41</v>
      </c>
      <c r="D35" s="33" t="s">
        <v>87</v>
      </c>
      <c r="E35" s="18" t="s">
        <v>12</v>
      </c>
      <c r="F35" s="18" t="s">
        <v>12</v>
      </c>
      <c r="G35" s="18" t="s">
        <v>12</v>
      </c>
      <c r="H35" s="18" t="s">
        <v>12</v>
      </c>
    </row>
    <row r="36" spans="2:8" ht="25.9" customHeight="1">
      <c r="B36" s="32" t="s">
        <v>88</v>
      </c>
      <c r="C36" s="17" t="s">
        <v>34</v>
      </c>
      <c r="D36" s="34" t="s">
        <v>89</v>
      </c>
      <c r="E36" s="18" t="s">
        <v>12</v>
      </c>
      <c r="F36" s="18" t="s">
        <v>12</v>
      </c>
      <c r="G36" s="18" t="s">
        <v>12</v>
      </c>
      <c r="H36" s="18" t="s">
        <v>12</v>
      </c>
    </row>
    <row r="37" spans="2:8" ht="25.9" customHeight="1">
      <c r="B37" s="32" t="s">
        <v>90</v>
      </c>
      <c r="C37" s="17" t="s">
        <v>17</v>
      </c>
      <c r="D37" s="33" t="s">
        <v>91</v>
      </c>
      <c r="E37" s="18" t="s">
        <v>12</v>
      </c>
      <c r="F37" s="18" t="s">
        <v>12</v>
      </c>
      <c r="G37" s="18" t="s">
        <v>12</v>
      </c>
      <c r="H37" s="18" t="s">
        <v>12</v>
      </c>
    </row>
    <row r="38" spans="2:8" ht="20.45">
      <c r="B38" s="32" t="s">
        <v>92</v>
      </c>
      <c r="C38" s="35" t="s">
        <v>37</v>
      </c>
      <c r="D38" s="33" t="s">
        <v>93</v>
      </c>
      <c r="E38" s="18" t="s">
        <v>12</v>
      </c>
      <c r="F38" s="18" t="s">
        <v>12</v>
      </c>
      <c r="G38" s="18" t="s">
        <v>12</v>
      </c>
      <c r="H38" s="18" t="s">
        <v>12</v>
      </c>
    </row>
    <row r="39" spans="2:8" ht="40.9">
      <c r="B39" s="32" t="s">
        <v>94</v>
      </c>
      <c r="C39" s="35" t="s">
        <v>20</v>
      </c>
      <c r="D39" s="34" t="s">
        <v>95</v>
      </c>
      <c r="E39" s="18" t="s">
        <v>12</v>
      </c>
      <c r="F39" s="18" t="s">
        <v>12</v>
      </c>
      <c r="G39" s="18" t="s">
        <v>12</v>
      </c>
      <c r="H39" s="18" t="s">
        <v>12</v>
      </c>
    </row>
    <row r="40" spans="2:8" ht="25.9" customHeight="1">
      <c r="B40" s="32" t="s">
        <v>96</v>
      </c>
      <c r="C40" s="35" t="s">
        <v>23</v>
      </c>
      <c r="D40" s="34" t="s">
        <v>97</v>
      </c>
      <c r="E40" s="18" t="s">
        <v>12</v>
      </c>
      <c r="F40" s="18" t="s">
        <v>12</v>
      </c>
      <c r="G40" s="18" t="s">
        <v>12</v>
      </c>
      <c r="H40" s="18" t="s">
        <v>12</v>
      </c>
    </row>
    <row r="41" spans="2:8" ht="20.45">
      <c r="B41" s="32" t="s">
        <v>98</v>
      </c>
      <c r="C41" s="35" t="s">
        <v>58</v>
      </c>
      <c r="D41" s="34" t="s">
        <v>99</v>
      </c>
      <c r="E41" s="18" t="s">
        <v>12</v>
      </c>
      <c r="F41" s="18" t="s">
        <v>12</v>
      </c>
      <c r="G41" s="18" t="s">
        <v>12</v>
      </c>
      <c r="H41" s="18" t="s">
        <v>12</v>
      </c>
    </row>
    <row r="42" spans="2:8" ht="20.45">
      <c r="B42" s="32" t="s">
        <v>100</v>
      </c>
      <c r="C42" s="35" t="s">
        <v>20</v>
      </c>
      <c r="D42" s="34" t="s">
        <v>101</v>
      </c>
      <c r="E42" s="18" t="s">
        <v>12</v>
      </c>
      <c r="F42" s="18" t="s">
        <v>12</v>
      </c>
      <c r="G42" s="18" t="s">
        <v>12</v>
      </c>
      <c r="H42" s="18" t="s">
        <v>12</v>
      </c>
    </row>
    <row r="43" spans="2:8" ht="25.9" customHeight="1">
      <c r="B43" s="32" t="s">
        <v>102</v>
      </c>
      <c r="C43" s="35" t="s">
        <v>34</v>
      </c>
      <c r="D43" s="34" t="s">
        <v>103</v>
      </c>
      <c r="E43" s="18" t="s">
        <v>12</v>
      </c>
      <c r="F43" s="18" t="s">
        <v>12</v>
      </c>
      <c r="G43" s="18" t="s">
        <v>12</v>
      </c>
      <c r="H43" s="18" t="s">
        <v>12</v>
      </c>
    </row>
    <row r="44" spans="2:8" ht="25.9" customHeight="1">
      <c r="B44" s="32" t="s">
        <v>104</v>
      </c>
      <c r="C44" s="35" t="s">
        <v>34</v>
      </c>
      <c r="D44" s="34" t="s">
        <v>105</v>
      </c>
      <c r="E44" s="18" t="s">
        <v>12</v>
      </c>
      <c r="F44" s="18" t="s">
        <v>12</v>
      </c>
      <c r="G44" s="18" t="s">
        <v>12</v>
      </c>
      <c r="H44" s="18" t="s">
        <v>12</v>
      </c>
    </row>
    <row r="45" spans="2:8" ht="25.9" customHeight="1">
      <c r="B45" s="32"/>
      <c r="C45" s="35"/>
      <c r="D45" s="34"/>
      <c r="E45" s="18"/>
      <c r="F45" s="18"/>
      <c r="G45" s="18"/>
      <c r="H45" s="18"/>
    </row>
    <row r="46" spans="2:8" ht="25.9" customHeight="1">
      <c r="B46" s="32"/>
      <c r="C46" s="35"/>
      <c r="D46" s="34"/>
      <c r="E46" s="18"/>
      <c r="F46" s="18"/>
      <c r="G46" s="18"/>
      <c r="H46" s="18"/>
    </row>
    <row r="47" spans="2:8" ht="25.9" customHeight="1">
      <c r="B47" s="32"/>
      <c r="C47" s="35"/>
      <c r="D47" s="34"/>
      <c r="E47" s="18"/>
      <c r="F47" s="18"/>
      <c r="G47" s="18"/>
      <c r="H47" s="18"/>
    </row>
  </sheetData>
  <autoFilter ref="B8:H47" xr:uid="{00000000-0001-0000-0000-000000000000}"/>
  <mergeCells count="2">
    <mergeCell ref="B6:H7"/>
    <mergeCell ref="B3:H5"/>
  </mergeCells>
  <phoneticPr fontId="18" type="noConversion"/>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9"/>
  <sheetViews>
    <sheetView topLeftCell="A41" zoomScaleNormal="100" workbookViewId="0">
      <selection activeCell="B46" sqref="B46"/>
    </sheetView>
  </sheetViews>
  <sheetFormatPr defaultColWidth="11.42578125" defaultRowHeight="14.45"/>
  <cols>
    <col min="1" max="1" width="4.7109375" customWidth="1"/>
    <col min="2" max="2" width="27.140625" style="36" customWidth="1"/>
    <col min="3" max="3" width="42" customWidth="1"/>
    <col min="4" max="4" width="51.5703125" customWidth="1"/>
    <col min="5" max="5" width="42.28515625" customWidth="1"/>
  </cols>
  <sheetData>
    <row r="1" spans="1:5" ht="15" thickBot="1"/>
    <row r="2" spans="1:5">
      <c r="A2" s="102" t="s">
        <v>0</v>
      </c>
      <c r="B2" s="103"/>
      <c r="C2" s="103"/>
      <c r="D2" s="103"/>
      <c r="E2" s="112"/>
    </row>
    <row r="3" spans="1:5">
      <c r="A3" s="113"/>
      <c r="B3" s="114"/>
      <c r="C3" s="114"/>
      <c r="D3" s="114"/>
      <c r="E3" s="115"/>
    </row>
    <row r="4" spans="1:5">
      <c r="A4" s="113"/>
      <c r="B4" s="114"/>
      <c r="C4" s="114"/>
      <c r="D4" s="114"/>
      <c r="E4" s="115"/>
    </row>
    <row r="5" spans="1:5" ht="15" thickBot="1">
      <c r="A5" s="116"/>
      <c r="B5" s="117"/>
      <c r="C5" s="117"/>
      <c r="D5" s="117"/>
      <c r="E5" s="118"/>
    </row>
    <row r="6" spans="1:5">
      <c r="A6" s="124" t="s">
        <v>106</v>
      </c>
      <c r="B6" s="125"/>
      <c r="C6" s="125"/>
      <c r="D6" s="125"/>
      <c r="E6" s="126"/>
    </row>
    <row r="7" spans="1:5" ht="15" thickBot="1">
      <c r="A7" s="127"/>
      <c r="B7" s="128"/>
      <c r="C7" s="128"/>
      <c r="D7" s="128"/>
      <c r="E7" s="129"/>
    </row>
    <row r="8" spans="1:5" ht="15" thickBot="1">
      <c r="A8" s="121" t="s">
        <v>107</v>
      </c>
      <c r="B8" s="122"/>
      <c r="C8" s="122"/>
      <c r="D8" s="122"/>
      <c r="E8" s="123"/>
    </row>
    <row r="9" spans="1:5">
      <c r="A9" s="119" t="s">
        <v>108</v>
      </c>
      <c r="B9" s="119" t="s">
        <v>3</v>
      </c>
      <c r="C9" s="130" t="s">
        <v>109</v>
      </c>
      <c r="D9" s="24" t="s">
        <v>110</v>
      </c>
      <c r="E9" s="132" t="s">
        <v>111</v>
      </c>
    </row>
    <row r="10" spans="1:5" ht="15" thickBot="1">
      <c r="A10" s="120"/>
      <c r="B10" s="120"/>
      <c r="C10" s="131"/>
      <c r="D10" s="25" t="s">
        <v>112</v>
      </c>
      <c r="E10" s="133"/>
    </row>
    <row r="11" spans="1:5" ht="61.15">
      <c r="A11" s="45" t="s">
        <v>9</v>
      </c>
      <c r="B11" s="46" t="str">
        <f>+VLOOKUP(A11,'Anexo 1. Definición RC'!$B:$H,2,0)</f>
        <v>Subgerencia de Gestión Comercial y Atención al Ciudadano</v>
      </c>
      <c r="C11" s="33" t="s">
        <v>113</v>
      </c>
      <c r="D11" s="33" t="str">
        <f>+'Anexo 1. Definición RC'!D9</f>
        <v>Posibilidad de omitir la gestión del proceso de recaudo a fin de generar favorecimiento a usuarios y/o suscriptores.</v>
      </c>
      <c r="E11" s="33" t="s">
        <v>114</v>
      </c>
    </row>
    <row r="12" spans="1:5" ht="51">
      <c r="A12" s="45" t="s">
        <v>15</v>
      </c>
      <c r="B12" s="46" t="str">
        <f>+VLOOKUP(A12,'Anexo 1. Definición RC'!$B:$H,2,0)</f>
        <v>Subgerencia de Gestión Comercial y Atención al Ciudadano</v>
      </c>
      <c r="C12" s="47" t="s">
        <v>115</v>
      </c>
      <c r="D12" s="33" t="str">
        <f>+'Anexo 1. Definición RC'!D10</f>
        <v>Posibilidad de manipular la información de los usuarios en alguna de las etapas del ciclo de facturación para beneficio propio o de terceros.</v>
      </c>
      <c r="E12" s="47" t="s">
        <v>116</v>
      </c>
    </row>
    <row r="13" spans="1:5" ht="51">
      <c r="A13" s="6" t="s">
        <v>18</v>
      </c>
      <c r="B13" s="46" t="str">
        <f>+VLOOKUP(A13,'Anexo 1. Definición RC'!$B:$H,2,0)</f>
        <v>Subgerencia de Gestión Comercial y Atención al Ciudadano</v>
      </c>
      <c r="C13" s="47" t="s">
        <v>117</v>
      </c>
      <c r="D13" s="33" t="str">
        <f>+'Anexo 1. Definición RC'!D11</f>
        <v>Posibilidad de generar respuestas favorables injustificadas a los usuarios contraviniendo los intereses de la organización a cambio de dadivas.</v>
      </c>
      <c r="E13" s="47" t="s">
        <v>116</v>
      </c>
    </row>
    <row r="14" spans="1:5" ht="51">
      <c r="A14" s="45" t="s">
        <v>21</v>
      </c>
      <c r="B14" s="46" t="str">
        <f>+VLOOKUP(A14,'Anexo 1. Definición RC'!$B:$H,2,0)</f>
        <v>Subgerencia de Gestión Comercial y Atención al Ciudadano</v>
      </c>
      <c r="C14" s="33" t="s">
        <v>118</v>
      </c>
      <c r="D14" s="33" t="str">
        <f>+'Anexo 1. Definición RC'!D12</f>
        <v>Posibilidad de direccionar, desarrollar y/o efectuar de manera indebida la gestión social de la Empresa a una comunidad o un tercero, para la obtención de beneficios particulares.</v>
      </c>
      <c r="E14" s="33" t="s">
        <v>119</v>
      </c>
    </row>
    <row r="15" spans="1:5" ht="30.6">
      <c r="A15" s="45" t="s">
        <v>24</v>
      </c>
      <c r="B15" s="46" t="str">
        <f>+VLOOKUP(A15,'Anexo 1. Definición RC'!$B:$H,2,0)</f>
        <v>Subgerencia de Proyectos y Sostenibilidad</v>
      </c>
      <c r="C15" s="33" t="s">
        <v>120</v>
      </c>
      <c r="D15" s="33" t="str">
        <f>+'Anexo 1. Definición RC'!D13</f>
        <v>Posibilidad de otorgar y/o agilizar solicitud de disponibilidades que no cumplen con los parámetros técnicos y legales a cambio de dadivas para favorecer a terceros.</v>
      </c>
      <c r="E15" s="33" t="s">
        <v>121</v>
      </c>
    </row>
    <row r="16" spans="1:5" ht="61.15">
      <c r="A16" s="6" t="s">
        <v>28</v>
      </c>
      <c r="B16" s="46" t="str">
        <f>+VLOOKUP(A16,'Anexo 1. Definición RC'!$B:$H,2,0)</f>
        <v>Subgerencia de Proyectos y Sostenibilidad</v>
      </c>
      <c r="C16" s="33" t="s">
        <v>117</v>
      </c>
      <c r="D16" s="33" t="str">
        <f>+'Anexo 1. Definición RC'!D14</f>
        <v>Posibilidad de omitir controles en la supervisión de los proyectos a cargo del proceso a fin de obtener beneficio propio o a terceros.</v>
      </c>
      <c r="E16" s="33" t="s">
        <v>122</v>
      </c>
    </row>
    <row r="17" spans="1:5" ht="51">
      <c r="A17" s="45" t="s">
        <v>31</v>
      </c>
      <c r="B17" s="46" t="str">
        <f>+VLOOKUP(A17,'Anexo 1. Definición RC'!$B:$H,2,0)</f>
        <v>Control Interno</v>
      </c>
      <c r="C17" s="33" t="s">
        <v>123</v>
      </c>
      <c r="D17" s="33" t="str">
        <f>+'Anexo 1. Definición RC'!D15</f>
        <v>Posibilidad de omitir o alterar informes y reportes a entes de control a fin de favorecer a terceros o en beneficio propio.</v>
      </c>
      <c r="E17" s="33" t="s">
        <v>124</v>
      </c>
    </row>
    <row r="18" spans="1:5" ht="51">
      <c r="A18" s="45" t="s">
        <v>35</v>
      </c>
      <c r="B18" s="46" t="str">
        <f>+VLOOKUP(A18,'Anexo 1. Definición RC'!$B:$H,2,0)</f>
        <v>Control Interno</v>
      </c>
      <c r="C18" s="33" t="s">
        <v>125</v>
      </c>
      <c r="D18" s="33" t="str">
        <f>+'Anexo 1. Definición RC'!D16</f>
        <v>Posibilidad de omitir el proceso de seguimiento y evaluación independiente a fin de favorecer a terceros.</v>
      </c>
      <c r="E18" s="33" t="s">
        <v>126</v>
      </c>
    </row>
    <row r="19" spans="1:5" ht="81.599999999999994">
      <c r="A19" s="6" t="s">
        <v>38</v>
      </c>
      <c r="B19" s="46" t="str">
        <f>+VLOOKUP(A19,'Anexo 1. Definición RC'!$B:$H,2,0)</f>
        <v>Oficina asesora jurídica y contratación</v>
      </c>
      <c r="C19" s="33" t="s">
        <v>127</v>
      </c>
      <c r="D19" s="33" t="str">
        <f>+'Anexo 1. Definición RC'!D17</f>
        <v>Posibilidad de contratar bienes o servicios que disienten de los lineamientos definidos en el manual de contratación, en beneficio propio o de un tercero.</v>
      </c>
      <c r="E19" s="33" t="s">
        <v>128</v>
      </c>
    </row>
    <row r="20" spans="1:5" ht="51">
      <c r="A20" s="45" t="s">
        <v>42</v>
      </c>
      <c r="B20" s="46" t="str">
        <f>+VLOOKUP(A20,'Anexo 1. Definición RC'!$B:$H,2,0)</f>
        <v>Oficina asesora jurídica y contratación</v>
      </c>
      <c r="C20" s="33" t="s">
        <v>129</v>
      </c>
      <c r="D20" s="33" t="str">
        <f>+'Anexo 1. Definición RC'!D18</f>
        <v>Posibilidad de omitir el debido proceso en las actuaciones de defensa jurídica de la entidad con el fin de favorecer intereses particulares o de terceros en detrimento de la empresa.</v>
      </c>
      <c r="E20" s="33" t="s">
        <v>128</v>
      </c>
    </row>
    <row r="21" spans="1:5" ht="71.45">
      <c r="A21" s="45" t="s">
        <v>44</v>
      </c>
      <c r="B21" s="46" t="str">
        <f>+VLOOKUP(A21,'Anexo 1. Definición RC'!$B:$H,2,0)</f>
        <v>Capital Humano</v>
      </c>
      <c r="C21" s="33" t="s">
        <v>130</v>
      </c>
      <c r="D21" s="33" t="str">
        <f>+'Anexo 1. Definición RC'!D19</f>
        <v>Posibilidad de contratar personal en la entidad omitiendo las políticas definidas para la vinculación, a cambio de dadivas o en beneficio de un tercero.</v>
      </c>
      <c r="E21" s="33" t="s">
        <v>131</v>
      </c>
    </row>
    <row r="22" spans="1:5" ht="51">
      <c r="A22" s="6" t="s">
        <v>47</v>
      </c>
      <c r="B22" s="46" t="str">
        <f>+VLOOKUP(A22,'Anexo 1. Definición RC'!$B:$H,2,0)</f>
        <v>Capital Humano</v>
      </c>
      <c r="C22" s="33" t="s">
        <v>132</v>
      </c>
      <c r="D22" s="33" t="str">
        <f>+'Anexo 1. Definición RC'!D20</f>
        <v>Posibilidad de manipular la información para el otorgamiento de beneficios salariales o prestacionales (prima técnica, antigüedad, vacaciones, etc.) afectando los intereses de la entidad en beneficio propio o de terceros.</v>
      </c>
      <c r="E22" s="33" t="s">
        <v>133</v>
      </c>
    </row>
    <row r="23" spans="1:5" ht="61.15">
      <c r="A23" s="45" t="s">
        <v>50</v>
      </c>
      <c r="B23" s="46" t="str">
        <f>+VLOOKUP(A23,'Anexo 1. Definición RC'!$B:$H,2,0)</f>
        <v>Capital Humano</v>
      </c>
      <c r="C23" s="33" t="s">
        <v>134</v>
      </c>
      <c r="D23" s="33" t="str">
        <f>+'Anexo 1. Definición RC'!D21</f>
        <v>Posibilidad de desviar o hurtar los recursos orientados a la protección personal de los trabajadores de la organización a fin de obtener beneficios propios o a terceros.</v>
      </c>
      <c r="E23" s="33" t="s">
        <v>135</v>
      </c>
    </row>
    <row r="24" spans="1:5" ht="30.6">
      <c r="A24" s="45" t="s">
        <v>53</v>
      </c>
      <c r="B24" s="46" t="str">
        <f>+VLOOKUP(A24,'Anexo 1. Definición RC'!$B:$H,2,0)</f>
        <v>Gestión Financiera</v>
      </c>
      <c r="C24" s="33" t="s">
        <v>136</v>
      </c>
      <c r="D24" s="33" t="str">
        <f>+'Anexo 1. Definición RC'!D22</f>
        <v>Posibilidad de alterar los estados financieros a fin de generar beneficios propios o a terceros.</v>
      </c>
      <c r="E24" s="33" t="s">
        <v>137</v>
      </c>
    </row>
    <row r="25" spans="1:5" ht="30.6">
      <c r="A25" s="6" t="s">
        <v>56</v>
      </c>
      <c r="B25" s="46" t="str">
        <f>+VLOOKUP(A25,'Anexo 1. Definición RC'!$B:$H,2,0)</f>
        <v>Gestión Financiera</v>
      </c>
      <c r="C25" s="33" t="s">
        <v>138</v>
      </c>
      <c r="D25" s="33" t="str">
        <f>+'Anexo 1. Definición RC'!D23</f>
        <v>Posibilidad de otorgar pagos sin cumplimiento de los requisitos legales a cambio de dadivas para obtener beneficio propio o a terceros.</v>
      </c>
      <c r="E25" s="33" t="s">
        <v>137</v>
      </c>
    </row>
    <row r="26" spans="1:5" ht="51">
      <c r="A26" s="45" t="s">
        <v>59</v>
      </c>
      <c r="B26" s="46" t="str">
        <f>+VLOOKUP(A26,'Anexo 1. Definición RC'!$B:$H,2,0)</f>
        <v>Gestión Administrativa</v>
      </c>
      <c r="C26" s="33" t="s">
        <v>139</v>
      </c>
      <c r="D26" s="33" t="str">
        <f>+'Anexo 1. Definición RC'!D24</f>
        <v>Posibilidad de desviación o hurto de bienes, activos o elementos de propiedad de la entidad a fin de obtener beneficio propio o de terceros.</v>
      </c>
      <c r="E26" s="33" t="s">
        <v>140</v>
      </c>
    </row>
    <row r="27" spans="1:5" ht="30.6">
      <c r="A27" s="45" t="s">
        <v>61</v>
      </c>
      <c r="B27" s="46" t="str">
        <f>+VLOOKUP(A27,'Anexo 1. Definición RC'!$B:$H,2,0)</f>
        <v>Gestión Administrativa</v>
      </c>
      <c r="C27" s="33" t="s">
        <v>141</v>
      </c>
      <c r="D27" s="33" t="str">
        <f>+'Anexo 1. Definición RC'!D25</f>
        <v>Posibilidad de incluir dentro del plan anual de adquisiciones bienes o servicios que no son funcionales para la organización a fin de recibir u otorgar beneficios propios o a terceros.</v>
      </c>
      <c r="E27" s="33" t="s">
        <v>142</v>
      </c>
    </row>
    <row r="28" spans="1:5" ht="51">
      <c r="A28" s="6" t="s">
        <v>64</v>
      </c>
      <c r="B28" s="46" t="str">
        <f>+VLOOKUP(A28,'Anexo 1. Definición RC'!$B:$H,2,0)</f>
        <v xml:space="preserve">Almacén </v>
      </c>
      <c r="C28" s="33" t="s">
        <v>139</v>
      </c>
      <c r="D28" s="33" t="str">
        <f>+'Anexo 1. Definición RC'!D26</f>
        <v>Posibilidad de desviación o hurto de materiales e insumos para usos particulares ajenos a los procesos de la organización a fin de obtener beneficio propio o de terceros.</v>
      </c>
      <c r="E28" s="33" t="s">
        <v>140</v>
      </c>
    </row>
    <row r="29" spans="1:5" ht="51">
      <c r="A29" s="45" t="s">
        <v>67</v>
      </c>
      <c r="B29" s="46" t="str">
        <f>+VLOOKUP(A29,'Anexo 1. Definición RC'!$B:$H,2,0)</f>
        <v>Secretaria general</v>
      </c>
      <c r="C29" s="33" t="s">
        <v>143</v>
      </c>
      <c r="D29" s="33" t="str">
        <f>+'Anexo 1. Definición RC'!D27</f>
        <v>Posibilidad de alterar información emitidas a órganos de control o partes interesadas a fin de favorecer a terceros.</v>
      </c>
      <c r="E29" s="33" t="s">
        <v>144</v>
      </c>
    </row>
    <row r="30" spans="1:5" ht="51">
      <c r="A30" s="45" t="s">
        <v>69</v>
      </c>
      <c r="B30" s="46" t="str">
        <f>+VLOOKUP(A30,'Anexo 1. Definición RC'!$B:$H,2,0)</f>
        <v>Tics</v>
      </c>
      <c r="C30" s="33" t="s">
        <v>145</v>
      </c>
      <c r="D30" s="33" t="str">
        <f>+'Anexo 1. Definición RC'!D28</f>
        <v>Posibilidad de manipular, perder, filtrar o publicar información de reserva legal o confidencial de la entidad a fin de obtener beneficio propio o de terceros.</v>
      </c>
      <c r="E30" s="33" t="s">
        <v>146</v>
      </c>
    </row>
    <row r="31" spans="1:5" ht="51">
      <c r="A31" s="6" t="s">
        <v>72</v>
      </c>
      <c r="B31" s="46" t="str">
        <f>+VLOOKUP(A31,'Anexo 1. Definición RC'!$B:$H,2,0)</f>
        <v>Tics</v>
      </c>
      <c r="C31" s="33" t="s">
        <v>147</v>
      </c>
      <c r="D31" s="33" t="str">
        <f>+'Anexo 1. Definición RC'!D29</f>
        <v>Posibilidad de desviación o hurto de los recursos tecnológicos en beneficio propio o de terceros.</v>
      </c>
      <c r="E31" s="33" t="s">
        <v>148</v>
      </c>
    </row>
    <row r="32" spans="1:5" ht="51">
      <c r="A32" s="45" t="s">
        <v>74</v>
      </c>
      <c r="B32" s="46" t="str">
        <f>+VLOOKUP(A32,'Anexo 1. Definición RC'!$B:$H,2,0)</f>
        <v>Grupo Disciplinario</v>
      </c>
      <c r="C32" s="33" t="s">
        <v>149</v>
      </c>
      <c r="D32" s="33" t="str">
        <f>+'Anexo 1. Definición RC'!D30</f>
        <v>Posibilidad de omitir acciones disciplinantes prescindiendo del debido proceso a fin de favorecer a terceros</v>
      </c>
      <c r="E32" s="33" t="s">
        <v>150</v>
      </c>
    </row>
    <row r="33" spans="1:5" ht="81.599999999999994">
      <c r="A33" s="45" t="s">
        <v>77</v>
      </c>
      <c r="B33" s="46" t="str">
        <f>+VLOOKUP(A33,'Anexo 1. Definición RC'!$B:$H,2,0)</f>
        <v>Gestión Documental</v>
      </c>
      <c r="C33" s="33" t="s">
        <v>151</v>
      </c>
      <c r="D33" s="33" t="str">
        <f>+'Anexo 1. Definición RC'!D31</f>
        <v>Posibilidad de suministrar, alterar o eliminar información física y/o digital de la empresa con el fin de generar beneficios propios o a terceros.</v>
      </c>
      <c r="E33" s="33" t="s">
        <v>152</v>
      </c>
    </row>
    <row r="34" spans="1:5" ht="51">
      <c r="A34" s="6" t="s">
        <v>80</v>
      </c>
      <c r="B34" s="46" t="str">
        <f>+VLOOKUP(A34,'Anexo 1. Definición RC'!$B:$H,2,0)</f>
        <v>Planeación Estratégica y Gestión Regulatoria</v>
      </c>
      <c r="C34" s="33" t="s">
        <v>153</v>
      </c>
      <c r="D34" s="33" t="str">
        <f>+'Anexo 1. Definición RC'!D32</f>
        <v>Posibilidad de realizar una actualización tarifaria sin el cumplimiento de los lineamientos normativos a fin de generar beneficios propios o a terceros.</v>
      </c>
      <c r="E34" s="33" t="s">
        <v>154</v>
      </c>
    </row>
    <row r="35" spans="1:5" ht="71.45">
      <c r="A35" s="45" t="s">
        <v>82</v>
      </c>
      <c r="B35" s="46" t="str">
        <f>+VLOOKUP(A35,'Anexo 1. Definición RC'!$B:$H,2,0)</f>
        <v>Planeación Estratégica y Gestión Regulatoria</v>
      </c>
      <c r="C35" s="33" t="s">
        <v>155</v>
      </c>
      <c r="D35" s="33" t="str">
        <f>+'Anexo 1. Definición RC'!D33</f>
        <v>Posibilidad de manipular, alterar o suministrar información de los resultados alcanzados en los planes y proyectos institucionales a fin de recibir o solicitar dadiva o beneficio a nombre propio o de terceros.</v>
      </c>
      <c r="E35" s="33" t="s">
        <v>156</v>
      </c>
    </row>
    <row r="36" spans="1:5" ht="30.6">
      <c r="A36" s="45" t="s">
        <v>84</v>
      </c>
      <c r="B36" s="46" t="str">
        <f>+VLOOKUP(A36,'Anexo 1. Definición RC'!$B:$H,2,0)</f>
        <v>Comunicación Estratégica</v>
      </c>
      <c r="C36" s="33" t="s">
        <v>157</v>
      </c>
      <c r="D36" s="33" t="str">
        <f>+'Anexo 1. Definición RC'!D34</f>
        <v>Posibilidad de alterar la veracidad de la información de interés ciudadano, a fin de obtener beneficio  propio o de un tercero.</v>
      </c>
      <c r="E36" s="33" t="s">
        <v>158</v>
      </c>
    </row>
    <row r="37" spans="1:5" ht="30.6">
      <c r="A37" s="6" t="s">
        <v>86</v>
      </c>
      <c r="B37" s="46" t="str">
        <f>+VLOOKUP(A37,'Anexo 1. Definición RC'!$B:$H,2,0)</f>
        <v>Comunicación Estratégica</v>
      </c>
      <c r="C37" s="33" t="s">
        <v>159</v>
      </c>
      <c r="D37" s="33" t="str">
        <f>+'Anexo 1. Definición RC'!D35</f>
        <v xml:space="preserve">Posibilidad de entregar información clasificada y no autorizada a medios masivos de comunicación o a un tercero a cambio de dadivas o beneficio de un tercero. </v>
      </c>
      <c r="E37" s="33" t="s">
        <v>160</v>
      </c>
    </row>
    <row r="38" spans="1:5" ht="91.9">
      <c r="A38" s="45" t="s">
        <v>88</v>
      </c>
      <c r="B38" s="46" t="str">
        <f>+VLOOKUP(A38,'Anexo 1. Definición RC'!$B:$H,2,0)</f>
        <v>Aseo</v>
      </c>
      <c r="C38" s="33" t="s">
        <v>161</v>
      </c>
      <c r="D38" s="33" t="str">
        <f>+'Anexo 1. Definición RC'!D36</f>
        <v>Posibilidad de omitir controles derivados del contrato de concesión a fin de obtener dadivas o para beneficiar a un tercero.</v>
      </c>
      <c r="E38" s="33" t="s">
        <v>162</v>
      </c>
    </row>
    <row r="39" spans="1:5" ht="51">
      <c r="A39" s="45" t="s">
        <v>90</v>
      </c>
      <c r="B39" s="46" t="str">
        <f>+VLOOKUP(A39,'Anexo 1. Definición RC'!$B:$H,2,0)</f>
        <v>Actividades complementarias</v>
      </c>
      <c r="C39" s="33" t="s">
        <v>163</v>
      </c>
      <c r="D39" s="33" t="str">
        <f>+'Anexo 1. Definición RC'!D37</f>
        <v>Posibilidad de malversar los recursos de la unidad de servicios a fin de generar beneficio propio o a terceros.</v>
      </c>
      <c r="E39" s="33" t="s">
        <v>164</v>
      </c>
    </row>
    <row r="40" spans="1:5" ht="61.15">
      <c r="A40" s="6" t="s">
        <v>92</v>
      </c>
      <c r="B40" s="46" t="str">
        <f>+VLOOKUP(A40,'Anexo 1. Definición RC'!$B:$H,2,0)</f>
        <v>Capital Humano</v>
      </c>
      <c r="C40" s="33" t="s">
        <v>165</v>
      </c>
      <c r="D40" s="33" t="str">
        <f>+'Anexo 1. Definición RC'!D38</f>
        <v>Posibilidad de pago de viáticos sin el lleno de los requisitos descritos en la normatividad vigente a fin de obtener beneficio propio o a terceros.</v>
      </c>
      <c r="E40" s="33" t="s">
        <v>166</v>
      </c>
    </row>
    <row r="41" spans="1:5" ht="71.45">
      <c r="A41" s="45" t="s">
        <v>94</v>
      </c>
      <c r="B41" s="46" t="str">
        <f>+VLOOKUP(A41,'Anexo 1. Definición RC'!$B:$H,2,0)</f>
        <v>Acueducto</v>
      </c>
      <c r="C41" s="33" t="s">
        <v>167</v>
      </c>
      <c r="D41" s="33" t="str">
        <f>+'Anexo 1. Definición RC'!D39</f>
        <v>Posibilidad de hacer uso indebido de los recursos y/o materiales de la empresa destinados a la ejecución de actividades de diseño, construcción, operación y mantenimiento de la infraestructura de acueducto,  que no estén autorizados por la entidad, para beneficio propio o de un tercero.</v>
      </c>
      <c r="E41" s="33" t="s">
        <v>168</v>
      </c>
    </row>
    <row r="42" spans="1:5" ht="51">
      <c r="A42" s="45" t="s">
        <v>96</v>
      </c>
      <c r="B42" s="46" t="str">
        <f>+VLOOKUP(A42,'Anexo 1. Definición RC'!$B:$H,2,0)</f>
        <v>Alcantarillado</v>
      </c>
      <c r="C42" s="33" t="s">
        <v>167</v>
      </c>
      <c r="D42" s="33" t="str">
        <f>+'Anexo 1. Definición RC'!D40</f>
        <v>Posibilidad de hacer uso indebido de los recursos y/o materiales de la empresa destinados a la ejecución de actividades de diseño, construcción, operación y mantenimiento de la infraestructura de alcantarillado,  que no estén autorizados por la entidad, para beneficio propio o el de un tercero.</v>
      </c>
      <c r="E42" s="33" t="s">
        <v>169</v>
      </c>
    </row>
    <row r="43" spans="1:5" ht="51">
      <c r="A43" s="6" t="s">
        <v>98</v>
      </c>
      <c r="B43" s="46" t="str">
        <f>+VLOOKUP(A43,'Anexo 1. Definición RC'!$B:$H,2,0)</f>
        <v>Laboratorio</v>
      </c>
      <c r="C43" s="33" t="s">
        <v>167</v>
      </c>
      <c r="D43" s="33" t="str">
        <f>+'Anexo 1. Definición RC'!D41</f>
        <v>Posibilidad de manipular los registros de las pruebas de laboratorio a cambio de dadivas o beneficios a nombre propio o de terceros.</v>
      </c>
      <c r="E43" s="33" t="s">
        <v>169</v>
      </c>
    </row>
    <row r="44" spans="1:5" ht="30.6">
      <c r="A44" s="45" t="s">
        <v>100</v>
      </c>
      <c r="B44" s="46" t="str">
        <f>+VLOOKUP(A44,'Anexo 1. Definición RC'!$B:$H,2,0)</f>
        <v>Acueducto</v>
      </c>
      <c r="C44" s="33" t="s">
        <v>170</v>
      </c>
      <c r="D44" s="33" t="str">
        <f>+'Anexo 1. Definición RC'!D42</f>
        <v>Posibilidad de permitir la captación no autorizada del servicio de agua, por parte de los colaboradores de la empresa para beneficio propio o de un tercero.</v>
      </c>
      <c r="E44" s="33" t="s">
        <v>171</v>
      </c>
    </row>
    <row r="45" spans="1:5" ht="71.45">
      <c r="A45" s="45" t="s">
        <v>102</v>
      </c>
      <c r="B45" s="46" t="str">
        <f>+VLOOKUP(A45,'Anexo 1. Definición RC'!$B:$H,2,0)</f>
        <v>Aseo</v>
      </c>
      <c r="C45" s="33" t="s">
        <v>167</v>
      </c>
      <c r="D45" s="33" t="str">
        <f>+'Anexo 1. Definición RC'!D43</f>
        <v>Posibilidad de omitir la ejecución de actividades de control operativas, para beneficios propio o a particulares.</v>
      </c>
      <c r="E45" s="33" t="s">
        <v>168</v>
      </c>
    </row>
    <row r="46" spans="1:5" ht="61.15">
      <c r="A46" s="6" t="s">
        <v>104</v>
      </c>
      <c r="B46" s="46" t="str">
        <f>+VLOOKUP(A46,'Anexo 1. Definición RC'!$B:$H,2,0)</f>
        <v>Aseo</v>
      </c>
      <c r="C46" s="33" t="s">
        <v>172</v>
      </c>
      <c r="D46" s="33" t="str">
        <f>+'Anexo 1. Definición RC'!D44</f>
        <v>Posibilidad de adquirir o contratar elementos que no sean funcionales para la unidad de aseo con el fin de obtener beneficio propio o a terceros.</v>
      </c>
      <c r="E46" s="33" t="s">
        <v>173</v>
      </c>
    </row>
    <row r="47" spans="1:5">
      <c r="A47" s="45" t="s">
        <v>174</v>
      </c>
      <c r="B47" s="46" t="e">
        <f>+VLOOKUP(A47,'Anexo 1. Definición RC'!$B:$H,2,0)</f>
        <v>#N/A</v>
      </c>
      <c r="C47" s="33"/>
      <c r="D47" s="33">
        <f>+'Anexo 1. Definición RC'!D45</f>
        <v>0</v>
      </c>
      <c r="E47" s="33"/>
    </row>
    <row r="48" spans="1:5">
      <c r="A48" s="45" t="s">
        <v>175</v>
      </c>
      <c r="B48" s="46" t="e">
        <f>+VLOOKUP(A48,'Anexo 1. Definición RC'!$B:$H,2,0)</f>
        <v>#N/A</v>
      </c>
      <c r="C48" s="33"/>
      <c r="D48" s="33">
        <f>+'Anexo 1. Definición RC'!D46</f>
        <v>0</v>
      </c>
      <c r="E48" s="33"/>
    </row>
    <row r="49" spans="1:5">
      <c r="A49" s="6" t="s">
        <v>176</v>
      </c>
      <c r="B49" s="46" t="e">
        <f>+VLOOKUP(A49,'Anexo 1. Definición RC'!$B:$H,2,0)</f>
        <v>#N/A</v>
      </c>
      <c r="C49" s="33"/>
      <c r="D49" s="33">
        <f>+'Anexo 1. Definición RC'!D47</f>
        <v>0</v>
      </c>
      <c r="E49" s="33"/>
    </row>
    <row r="50" spans="1:5">
      <c r="A50" s="45" t="s">
        <v>177</v>
      </c>
      <c r="B50" s="46" t="e">
        <f>+VLOOKUP(A50,'Anexo 1. Definición RC'!$B:$H,2,0)</f>
        <v>#N/A</v>
      </c>
      <c r="C50" s="33"/>
      <c r="D50" s="33">
        <f>+'Anexo 1. Definición RC'!D48</f>
        <v>0</v>
      </c>
      <c r="E50" s="33"/>
    </row>
    <row r="51" spans="1:5">
      <c r="A51" s="45" t="s">
        <v>178</v>
      </c>
      <c r="B51" s="46" t="e">
        <f>+VLOOKUP(A51,'Anexo 1. Definición RC'!$B:$H,2,0)</f>
        <v>#N/A</v>
      </c>
      <c r="C51" s="33"/>
      <c r="D51" s="33">
        <f>+'Anexo 1. Definición RC'!D49</f>
        <v>0</v>
      </c>
      <c r="E51" s="33"/>
    </row>
    <row r="52" spans="1:5">
      <c r="A52" s="6" t="s">
        <v>179</v>
      </c>
      <c r="B52" s="46" t="e">
        <f>+VLOOKUP(A52,'Anexo 1. Definición RC'!$B:$H,2,0)</f>
        <v>#N/A</v>
      </c>
      <c r="C52" s="33"/>
      <c r="D52" s="33">
        <f>+'Anexo 1. Definición RC'!D50</f>
        <v>0</v>
      </c>
      <c r="E52" s="33"/>
    </row>
    <row r="53" spans="1:5">
      <c r="A53" s="45" t="s">
        <v>180</v>
      </c>
      <c r="B53" s="46" t="e">
        <f>+VLOOKUP(A53,'Anexo 1. Definición RC'!$B:$H,2,0)</f>
        <v>#N/A</v>
      </c>
      <c r="C53" s="33"/>
      <c r="D53" s="33">
        <f>+'Anexo 1. Definición RC'!D51</f>
        <v>0</v>
      </c>
      <c r="E53" s="33"/>
    </row>
    <row r="54" spans="1:5">
      <c r="A54" s="45" t="s">
        <v>181</v>
      </c>
      <c r="B54" s="46" t="e">
        <f>+VLOOKUP(A54,'Anexo 1. Definición RC'!$B:$H,2,0)</f>
        <v>#N/A</v>
      </c>
      <c r="C54" s="33"/>
      <c r="D54" s="33">
        <f>+'Anexo 1. Definición RC'!D52</f>
        <v>0</v>
      </c>
      <c r="E54" s="33"/>
    </row>
    <row r="55" spans="1:5">
      <c r="A55" s="6" t="s">
        <v>182</v>
      </c>
      <c r="B55" s="46" t="e">
        <f>+VLOOKUP(A55,'Anexo 1. Definición RC'!$B:$H,2,0)</f>
        <v>#N/A</v>
      </c>
      <c r="C55" s="33"/>
      <c r="D55" s="33">
        <f>+'Anexo 1. Definición RC'!D53</f>
        <v>0</v>
      </c>
      <c r="E55" s="33"/>
    </row>
    <row r="56" spans="1:5">
      <c r="A56" s="45" t="s">
        <v>183</v>
      </c>
      <c r="B56" s="46" t="e">
        <f>+VLOOKUP(A56,'Anexo 1. Definición RC'!$B:$H,2,0)</f>
        <v>#N/A</v>
      </c>
      <c r="C56" s="33"/>
      <c r="D56" s="33">
        <f>+'Anexo 1. Definición RC'!D54</f>
        <v>0</v>
      </c>
      <c r="E56" s="33"/>
    </row>
    <row r="57" spans="1:5">
      <c r="A57" s="45" t="s">
        <v>184</v>
      </c>
      <c r="B57" s="46" t="e">
        <f>+VLOOKUP(A57,'Anexo 1. Definición RC'!$B:$H,2,0)</f>
        <v>#N/A</v>
      </c>
      <c r="C57" s="33"/>
      <c r="D57" s="33">
        <f>+'Anexo 1. Definición RC'!D55</f>
        <v>0</v>
      </c>
      <c r="E57" s="33"/>
    </row>
    <row r="58" spans="1:5">
      <c r="A58" s="6" t="s">
        <v>185</v>
      </c>
      <c r="B58" s="46" t="e">
        <f>+VLOOKUP(A58,'Anexo 1. Definición RC'!$B:$H,2,0)</f>
        <v>#N/A</v>
      </c>
      <c r="C58" s="33"/>
      <c r="D58" s="33">
        <f>+'Anexo 1. Definición RC'!D56</f>
        <v>0</v>
      </c>
      <c r="E58" s="33"/>
    </row>
    <row r="59" spans="1:5">
      <c r="A59" s="45" t="s">
        <v>186</v>
      </c>
      <c r="B59" s="46" t="e">
        <f>+VLOOKUP(A59,'Anexo 1. Definición RC'!$B:$H,2,0)</f>
        <v>#N/A</v>
      </c>
      <c r="C59" s="33"/>
      <c r="D59" s="33">
        <f>+'Anexo 1. Definición RC'!D57</f>
        <v>0</v>
      </c>
      <c r="E59" s="33"/>
    </row>
  </sheetData>
  <autoFilter ref="A9:E40" xr:uid="{00000000-0001-0000-0100-000000000000}"/>
  <mergeCells count="7">
    <mergeCell ref="A2:E5"/>
    <mergeCell ref="B9:B10"/>
    <mergeCell ref="A9:A10"/>
    <mergeCell ref="A8:E8"/>
    <mergeCell ref="A6:E7"/>
    <mergeCell ref="C9:C10"/>
    <mergeCell ref="E9:E10"/>
  </mergeCells>
  <phoneticPr fontId="18" type="noConversion"/>
  <pageMargins left="0.7" right="0.7" top="0.75" bottom="0.75" header="0.3" footer="0.3"/>
  <pageSetup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N36"/>
  <sheetViews>
    <sheetView showGridLines="0" topLeftCell="C1" zoomScale="130" zoomScaleNormal="130" workbookViewId="0">
      <selection activeCell="I2" sqref="I2"/>
    </sheetView>
  </sheetViews>
  <sheetFormatPr defaultColWidth="10.85546875" defaultRowHeight="13.9"/>
  <cols>
    <col min="1" max="1" width="5.28515625" style="19" customWidth="1"/>
    <col min="2" max="3" width="10.85546875" style="19"/>
    <col min="4" max="4" width="16.28515625" style="19" customWidth="1"/>
    <col min="5" max="5" width="13.140625" style="19" customWidth="1"/>
    <col min="6" max="6" width="12.5703125" style="19" customWidth="1"/>
    <col min="7" max="7" width="13.42578125" style="19" customWidth="1"/>
    <col min="8" max="8" width="13.28515625" style="19" customWidth="1"/>
    <col min="9" max="9" width="10.85546875" style="19"/>
    <col min="10" max="10" width="15.28515625" style="19" customWidth="1"/>
    <col min="11" max="11" width="10.85546875" style="19"/>
    <col min="12" max="12" width="18.28515625" style="19" customWidth="1"/>
    <col min="13" max="13" width="18" style="19" customWidth="1"/>
    <col min="14" max="16384" width="10.85546875" style="19"/>
  </cols>
  <sheetData>
    <row r="2" spans="2:14" ht="14.45" thickBot="1"/>
    <row r="3" spans="2:14">
      <c r="B3" s="102" t="s">
        <v>0</v>
      </c>
      <c r="C3" s="104"/>
      <c r="D3" s="104"/>
      <c r="E3" s="104"/>
      <c r="F3" s="104"/>
      <c r="G3" s="104"/>
      <c r="H3" s="104"/>
      <c r="I3" s="104"/>
      <c r="J3" s="104"/>
      <c r="K3" s="104"/>
      <c r="L3" s="104"/>
      <c r="M3" s="104"/>
      <c r="N3" s="105"/>
    </row>
    <row r="4" spans="2:14">
      <c r="B4" s="106"/>
      <c r="C4" s="107"/>
      <c r="D4" s="107"/>
      <c r="E4" s="107"/>
      <c r="F4" s="107"/>
      <c r="G4" s="107"/>
      <c r="H4" s="107"/>
      <c r="I4" s="107"/>
      <c r="J4" s="107"/>
      <c r="K4" s="107"/>
      <c r="L4" s="107"/>
      <c r="M4" s="107"/>
      <c r="N4" s="108"/>
    </row>
    <row r="5" spans="2:14">
      <c r="B5" s="106"/>
      <c r="C5" s="107"/>
      <c r="D5" s="107"/>
      <c r="E5" s="107"/>
      <c r="F5" s="107"/>
      <c r="G5" s="107"/>
      <c r="H5" s="107"/>
      <c r="I5" s="107"/>
      <c r="J5" s="107"/>
      <c r="K5" s="107"/>
      <c r="L5" s="107"/>
      <c r="M5" s="107"/>
      <c r="N5" s="108"/>
    </row>
    <row r="6" spans="2:14">
      <c r="B6" s="106"/>
      <c r="C6" s="107"/>
      <c r="D6" s="107"/>
      <c r="E6" s="107"/>
      <c r="F6" s="107"/>
      <c r="G6" s="107"/>
      <c r="H6" s="107"/>
      <c r="I6" s="107"/>
      <c r="J6" s="107"/>
      <c r="K6" s="107"/>
      <c r="L6" s="107"/>
      <c r="M6" s="107"/>
      <c r="N6" s="108"/>
    </row>
    <row r="7" spans="2:14" ht="14.45" thickBot="1">
      <c r="B7" s="109"/>
      <c r="C7" s="110"/>
      <c r="D7" s="110"/>
      <c r="E7" s="110"/>
      <c r="F7" s="110"/>
      <c r="G7" s="110"/>
      <c r="H7" s="110"/>
      <c r="I7" s="110"/>
      <c r="J7" s="110"/>
      <c r="K7" s="110"/>
      <c r="L7" s="110"/>
      <c r="M7" s="110"/>
      <c r="N7" s="111"/>
    </row>
    <row r="8" spans="2:14">
      <c r="B8" s="157" t="s">
        <v>187</v>
      </c>
      <c r="C8" s="158"/>
      <c r="D8" s="158"/>
      <c r="E8" s="158"/>
      <c r="F8" s="158"/>
      <c r="G8" s="158"/>
      <c r="H8" s="158"/>
      <c r="I8" s="158"/>
      <c r="J8" s="158"/>
      <c r="K8" s="158"/>
      <c r="L8" s="158"/>
      <c r="M8" s="158"/>
      <c r="N8" s="159"/>
    </row>
    <row r="9" spans="2:14" ht="14.45" thickBot="1">
      <c r="B9" s="160"/>
      <c r="C9" s="161"/>
      <c r="D9" s="161"/>
      <c r="E9" s="161"/>
      <c r="F9" s="161"/>
      <c r="G9" s="161"/>
      <c r="H9" s="161"/>
      <c r="I9" s="161"/>
      <c r="J9" s="161"/>
      <c r="K9" s="161"/>
      <c r="L9" s="161"/>
      <c r="M9" s="161"/>
      <c r="N9" s="162"/>
    </row>
    <row r="10" spans="2:14">
      <c r="B10" s="163"/>
      <c r="C10" s="166"/>
      <c r="D10" s="166"/>
      <c r="E10" s="166"/>
      <c r="F10" s="166"/>
      <c r="G10" s="166"/>
      <c r="H10" s="166"/>
      <c r="I10" s="166"/>
      <c r="J10" s="166"/>
      <c r="K10" s="166"/>
      <c r="L10" s="166"/>
      <c r="M10" s="166"/>
      <c r="N10" s="167"/>
    </row>
    <row r="11" spans="2:14" ht="14.45" thickBot="1">
      <c r="B11" s="164"/>
      <c r="C11" s="168"/>
      <c r="D11" s="168"/>
      <c r="E11" s="168"/>
      <c r="F11" s="168"/>
      <c r="G11" s="168"/>
      <c r="H11" s="168"/>
      <c r="I11" s="168"/>
      <c r="J11" s="168"/>
      <c r="K11" s="168"/>
      <c r="L11" s="168"/>
      <c r="M11" s="168"/>
      <c r="N11" s="169"/>
    </row>
    <row r="12" spans="2:14" ht="18" thickBot="1">
      <c r="B12" s="164"/>
      <c r="C12" s="171" t="s">
        <v>188</v>
      </c>
      <c r="D12" s="139" t="s">
        <v>189</v>
      </c>
      <c r="E12" s="139"/>
      <c r="F12" s="139"/>
      <c r="G12" s="139"/>
      <c r="H12" s="139"/>
      <c r="I12" s="168"/>
      <c r="J12" s="139" t="s">
        <v>190</v>
      </c>
      <c r="K12" s="139"/>
      <c r="L12" s="139"/>
      <c r="M12" s="139"/>
      <c r="N12" s="136"/>
    </row>
    <row r="13" spans="2:14" ht="15.6" thickBot="1">
      <c r="B13" s="164"/>
      <c r="C13" s="172"/>
      <c r="D13" s="23" t="s">
        <v>191</v>
      </c>
      <c r="E13" s="23" t="s">
        <v>192</v>
      </c>
      <c r="F13" s="134" t="s">
        <v>193</v>
      </c>
      <c r="G13" s="134"/>
      <c r="H13" s="134"/>
      <c r="I13" s="168"/>
      <c r="J13" s="139"/>
      <c r="K13" s="139"/>
      <c r="L13" s="139"/>
      <c r="M13" s="139"/>
      <c r="N13" s="136"/>
    </row>
    <row r="14" spans="2:14" ht="16.149999999999999" thickBot="1">
      <c r="B14" s="164"/>
      <c r="C14" s="172"/>
      <c r="D14" s="80" t="s">
        <v>194</v>
      </c>
      <c r="E14" s="54">
        <v>5</v>
      </c>
      <c r="F14" s="55">
        <v>25</v>
      </c>
      <c r="G14" s="56">
        <v>50</v>
      </c>
      <c r="H14" s="57">
        <v>100</v>
      </c>
      <c r="I14" s="168"/>
      <c r="J14" s="174" t="s">
        <v>195</v>
      </c>
      <c r="K14" s="174"/>
      <c r="L14" s="174"/>
      <c r="M14" s="174"/>
      <c r="N14" s="136"/>
    </row>
    <row r="15" spans="2:14" ht="15.6" thickBot="1">
      <c r="B15" s="164"/>
      <c r="C15" s="172"/>
      <c r="D15" s="79" t="s">
        <v>196</v>
      </c>
      <c r="E15" s="54">
        <v>4</v>
      </c>
      <c r="F15" s="55">
        <v>20</v>
      </c>
      <c r="G15" s="56">
        <v>40</v>
      </c>
      <c r="H15" s="57">
        <v>80</v>
      </c>
      <c r="I15" s="168"/>
      <c r="J15" s="175" t="s">
        <v>197</v>
      </c>
      <c r="K15" s="175"/>
      <c r="L15" s="175"/>
      <c r="M15" s="175"/>
      <c r="N15" s="136"/>
    </row>
    <row r="16" spans="2:14" ht="15.6" thickBot="1">
      <c r="B16" s="164"/>
      <c r="C16" s="172"/>
      <c r="D16" s="78" t="s">
        <v>198</v>
      </c>
      <c r="E16" s="54">
        <v>3</v>
      </c>
      <c r="F16" s="55">
        <v>15</v>
      </c>
      <c r="G16" s="56">
        <v>30</v>
      </c>
      <c r="H16" s="57">
        <v>60</v>
      </c>
      <c r="I16" s="168"/>
      <c r="J16" s="62" t="s">
        <v>191</v>
      </c>
      <c r="K16" s="62" t="s">
        <v>199</v>
      </c>
      <c r="L16" s="62" t="s">
        <v>200</v>
      </c>
      <c r="M16" s="62" t="s">
        <v>201</v>
      </c>
      <c r="N16" s="136"/>
    </row>
    <row r="17" spans="2:14" ht="15.6" thickBot="1">
      <c r="B17" s="164"/>
      <c r="C17" s="172"/>
      <c r="D17" s="77" t="s">
        <v>202</v>
      </c>
      <c r="E17" s="54">
        <v>2</v>
      </c>
      <c r="F17" s="58">
        <v>10</v>
      </c>
      <c r="G17" s="55">
        <v>20</v>
      </c>
      <c r="H17" s="56">
        <v>40</v>
      </c>
      <c r="I17" s="168"/>
      <c r="J17" s="61">
        <v>1</v>
      </c>
      <c r="K17" s="61">
        <v>10</v>
      </c>
      <c r="L17" s="61">
        <f>J17*K17</f>
        <v>10</v>
      </c>
      <c r="M17" s="63" t="str">
        <f>IF(L17&lt;=10,"Baja",IF(L17&lt;=25,"Moderada",IF(L17&lt;=50,"Alta",IF(L17&lt;=100,"Extrema","error"))))</f>
        <v>Baja</v>
      </c>
      <c r="N17" s="136"/>
    </row>
    <row r="18" spans="2:14" ht="15.6" thickBot="1">
      <c r="B18" s="164"/>
      <c r="C18" s="172"/>
      <c r="D18" s="76" t="s">
        <v>203</v>
      </c>
      <c r="E18" s="54">
        <v>1</v>
      </c>
      <c r="F18" s="58">
        <v>5</v>
      </c>
      <c r="G18" s="58">
        <v>10</v>
      </c>
      <c r="H18" s="55">
        <v>20</v>
      </c>
      <c r="I18" s="168"/>
      <c r="J18" s="20"/>
      <c r="K18" s="21"/>
      <c r="L18" s="21"/>
      <c r="M18" s="21"/>
      <c r="N18" s="136"/>
    </row>
    <row r="19" spans="2:14" ht="15.6" thickBot="1">
      <c r="B19" s="164"/>
      <c r="C19" s="172"/>
      <c r="D19" s="140" t="s">
        <v>199</v>
      </c>
      <c r="E19" s="140"/>
      <c r="F19" s="55" t="s">
        <v>204</v>
      </c>
      <c r="G19" s="56" t="s">
        <v>205</v>
      </c>
      <c r="H19" s="59" t="s">
        <v>206</v>
      </c>
      <c r="I19" s="168"/>
      <c r="J19" s="176" t="s">
        <v>207</v>
      </c>
      <c r="K19" s="177"/>
      <c r="L19" s="177"/>
      <c r="M19" s="178"/>
      <c r="N19" s="136"/>
    </row>
    <row r="20" spans="2:14" ht="15.6" thickBot="1">
      <c r="B20" s="164"/>
      <c r="C20" s="173"/>
      <c r="D20" s="140" t="s">
        <v>192</v>
      </c>
      <c r="E20" s="140"/>
      <c r="F20" s="60">
        <v>5</v>
      </c>
      <c r="G20" s="60">
        <v>10</v>
      </c>
      <c r="H20" s="60">
        <v>20</v>
      </c>
      <c r="I20" s="168"/>
      <c r="J20" s="141">
        <v>70</v>
      </c>
      <c r="K20" s="142"/>
      <c r="L20" s="142"/>
      <c r="M20" s="143"/>
      <c r="N20" s="136"/>
    </row>
    <row r="21" spans="2:14" ht="15">
      <c r="B21" s="164"/>
      <c r="C21" s="43"/>
      <c r="D21" s="150" t="s">
        <v>208</v>
      </c>
      <c r="E21" s="151"/>
      <c r="F21" s="151"/>
      <c r="G21" s="151"/>
      <c r="H21" s="152"/>
      <c r="I21" s="168"/>
      <c r="J21" s="144"/>
      <c r="K21" s="145"/>
      <c r="L21" s="145"/>
      <c r="M21" s="146"/>
      <c r="N21" s="136"/>
    </row>
    <row r="22" spans="2:14" ht="15.6" thickBot="1">
      <c r="B22" s="164"/>
      <c r="C22" s="22"/>
      <c r="D22" s="153"/>
      <c r="E22" s="154"/>
      <c r="F22" s="154"/>
      <c r="G22" s="154"/>
      <c r="H22" s="155"/>
      <c r="I22" s="168"/>
      <c r="J22" s="147"/>
      <c r="K22" s="148"/>
      <c r="L22" s="148"/>
      <c r="M22" s="149"/>
      <c r="N22" s="136"/>
    </row>
    <row r="23" spans="2:14" ht="15.6" thickBot="1">
      <c r="B23" s="164"/>
      <c r="C23" s="22"/>
      <c r="D23" s="166"/>
      <c r="E23" s="166"/>
      <c r="F23" s="166"/>
      <c r="G23" s="166"/>
      <c r="H23" s="166"/>
      <c r="I23" s="168"/>
      <c r="J23" s="22"/>
      <c r="K23" s="22"/>
      <c r="L23" s="22"/>
      <c r="M23" s="22"/>
      <c r="N23" s="136"/>
    </row>
    <row r="24" spans="2:14" ht="15.6" thickBot="1">
      <c r="B24" s="164"/>
      <c r="C24" s="22"/>
      <c r="D24" s="168"/>
      <c r="E24" s="168"/>
      <c r="F24" s="168"/>
      <c r="G24" s="168"/>
      <c r="H24" s="168"/>
      <c r="I24" s="168"/>
      <c r="J24" s="156" t="s">
        <v>209</v>
      </c>
      <c r="K24" s="156"/>
      <c r="L24" s="156"/>
      <c r="M24" s="156"/>
      <c r="N24" s="136"/>
    </row>
    <row r="25" spans="2:14" ht="15.6" thickBot="1">
      <c r="B25" s="164"/>
      <c r="C25" s="22"/>
      <c r="D25" s="168"/>
      <c r="E25" s="168"/>
      <c r="F25" s="168"/>
      <c r="G25" s="168"/>
      <c r="H25" s="168"/>
      <c r="I25" s="168"/>
      <c r="J25" s="64" t="s">
        <v>191</v>
      </c>
      <c r="K25" s="64" t="s">
        <v>199</v>
      </c>
      <c r="L25" s="64" t="s">
        <v>200</v>
      </c>
      <c r="M25" s="64" t="s">
        <v>201</v>
      </c>
      <c r="N25" s="136"/>
    </row>
    <row r="26" spans="2:14" ht="15.6" thickBot="1">
      <c r="B26" s="164"/>
      <c r="C26" s="22"/>
      <c r="D26" s="168"/>
      <c r="E26" s="168"/>
      <c r="F26" s="168"/>
      <c r="G26" s="168"/>
      <c r="H26" s="168"/>
      <c r="I26" s="168"/>
      <c r="J26" s="65">
        <f>IF(J20&lt;=50,J17,IF(J20&lt;=75,IF(J17&lt;&gt;1,J17-1,J17),IF(J20&gt;75,(IF(J17=1,J17,IF(J17=2,1,J17-2))),"")))</f>
        <v>1</v>
      </c>
      <c r="K26" s="65">
        <f>IF(J20&lt;=50,K17,IF(J20&lt;=75,IF(K17=20,10,IF(K17=10,5,K17)),IF(J20&gt;75,IF(K17=20,5,IF(K17=10,5,K17)))))</f>
        <v>5</v>
      </c>
      <c r="L26" s="65">
        <f>J26*K26</f>
        <v>5</v>
      </c>
      <c r="M26" s="66" t="str">
        <f>IF(L26&lt;=10,"Baja",IF(L26&lt;=25,"Moderada",IF(L26&lt;=50,"Alta",IF(L26&lt;=100,"Extrema","error"))))</f>
        <v>Baja</v>
      </c>
      <c r="N26" s="136"/>
    </row>
    <row r="27" spans="2:14" ht="15.6" thickBot="1">
      <c r="B27" s="165"/>
      <c r="C27" s="44"/>
      <c r="D27" s="170"/>
      <c r="E27" s="170"/>
      <c r="F27" s="170"/>
      <c r="G27" s="170"/>
      <c r="H27" s="170"/>
      <c r="I27" s="170"/>
      <c r="J27" s="138"/>
      <c r="K27" s="138"/>
      <c r="L27" s="138"/>
      <c r="M27" s="138"/>
      <c r="N27" s="137"/>
    </row>
    <row r="31" spans="2:14">
      <c r="C31" s="179" t="s">
        <v>210</v>
      </c>
      <c r="D31" s="179"/>
      <c r="E31" s="179" t="s">
        <v>211</v>
      </c>
      <c r="F31" s="179"/>
      <c r="G31" s="179"/>
      <c r="H31" s="179"/>
      <c r="I31" s="179"/>
      <c r="J31" s="179" t="s">
        <v>212</v>
      </c>
      <c r="K31" s="179"/>
    </row>
    <row r="32" spans="2:14">
      <c r="C32" s="81">
        <v>1</v>
      </c>
      <c r="D32" s="82" t="s">
        <v>203</v>
      </c>
      <c r="E32" s="135" t="s">
        <v>213</v>
      </c>
      <c r="F32" s="135"/>
      <c r="G32" s="135"/>
      <c r="H32" s="135"/>
      <c r="I32" s="135"/>
      <c r="J32" s="135" t="s">
        <v>214</v>
      </c>
      <c r="K32" s="135"/>
    </row>
    <row r="33" spans="3:11">
      <c r="C33" s="81">
        <v>2</v>
      </c>
      <c r="D33" s="83" t="s">
        <v>202</v>
      </c>
      <c r="E33" s="135" t="s">
        <v>215</v>
      </c>
      <c r="F33" s="135"/>
      <c r="G33" s="135"/>
      <c r="H33" s="135"/>
      <c r="I33" s="135"/>
      <c r="J33" s="135" t="s">
        <v>216</v>
      </c>
      <c r="K33" s="135"/>
    </row>
    <row r="34" spans="3:11">
      <c r="C34" s="81">
        <v>3</v>
      </c>
      <c r="D34" s="84" t="s">
        <v>198</v>
      </c>
      <c r="E34" s="135" t="s">
        <v>217</v>
      </c>
      <c r="F34" s="135"/>
      <c r="G34" s="135"/>
      <c r="H34" s="135"/>
      <c r="I34" s="135"/>
      <c r="J34" s="135" t="s">
        <v>218</v>
      </c>
      <c r="K34" s="135"/>
    </row>
    <row r="35" spans="3:11">
      <c r="C35" s="81">
        <v>4</v>
      </c>
      <c r="D35" s="85" t="s">
        <v>196</v>
      </c>
      <c r="E35" s="135" t="s">
        <v>219</v>
      </c>
      <c r="F35" s="135"/>
      <c r="G35" s="135"/>
      <c r="H35" s="135"/>
      <c r="I35" s="135"/>
      <c r="J35" s="135" t="s">
        <v>220</v>
      </c>
      <c r="K35" s="135"/>
    </row>
    <row r="36" spans="3:11">
      <c r="C36" s="81">
        <v>5</v>
      </c>
      <c r="D36" s="86" t="s">
        <v>194</v>
      </c>
      <c r="E36" s="135" t="s">
        <v>221</v>
      </c>
      <c r="F36" s="135"/>
      <c r="G36" s="135"/>
      <c r="H36" s="135"/>
      <c r="I36" s="135"/>
      <c r="J36" s="135" t="s">
        <v>222</v>
      </c>
      <c r="K36" s="135"/>
    </row>
  </sheetData>
  <mergeCells count="33">
    <mergeCell ref="E36:I36"/>
    <mergeCell ref="C31:D31"/>
    <mergeCell ref="E31:I31"/>
    <mergeCell ref="J32:K32"/>
    <mergeCell ref="J33:K33"/>
    <mergeCell ref="J34:K34"/>
    <mergeCell ref="J35:K35"/>
    <mergeCell ref="J36:K36"/>
    <mergeCell ref="J31:K31"/>
    <mergeCell ref="E32:I32"/>
    <mergeCell ref="E33:I33"/>
    <mergeCell ref="E34:I34"/>
    <mergeCell ref="B3:N7"/>
    <mergeCell ref="D20:E20"/>
    <mergeCell ref="J20:M22"/>
    <mergeCell ref="D21:H22"/>
    <mergeCell ref="J24:M24"/>
    <mergeCell ref="B8:N9"/>
    <mergeCell ref="B10:B27"/>
    <mergeCell ref="C10:N11"/>
    <mergeCell ref="I12:I27"/>
    <mergeCell ref="D23:H27"/>
    <mergeCell ref="C12:C20"/>
    <mergeCell ref="D12:H12"/>
    <mergeCell ref="J14:M14"/>
    <mergeCell ref="J15:M15"/>
    <mergeCell ref="D19:E19"/>
    <mergeCell ref="J19:M19"/>
    <mergeCell ref="F13:H13"/>
    <mergeCell ref="E35:I35"/>
    <mergeCell ref="N12:N27"/>
    <mergeCell ref="J27:M27"/>
    <mergeCell ref="J12:M13"/>
  </mergeCells>
  <dataValidations count="3">
    <dataValidation type="list" allowBlank="1" showInputMessage="1" showErrorMessage="1" sqref="K24" xr:uid="{00000000-0002-0000-0500-000000000000}">
      <formula1>$B$31:$B$33</formula1>
    </dataValidation>
    <dataValidation type="list" allowBlank="1" showInputMessage="1" showErrorMessage="1" sqref="J24" xr:uid="{00000000-0002-0000-0500-000001000000}">
      <formula1>$A$21:$A$23</formula1>
    </dataValidation>
    <dataValidation type="list" allowBlank="1" showInputMessage="1" showErrorMessage="1" sqref="J16:K16" xr:uid="{00000000-0002-0000-0500-000002000000}"/>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U66"/>
  <sheetViews>
    <sheetView tabSelected="1" topLeftCell="I3" zoomScale="85" zoomScaleNormal="85" workbookViewId="0">
      <pane ySplit="6" topLeftCell="A9" activePane="bottomLeft" state="frozen"/>
      <selection pane="bottomLeft" activeCell="A3" sqref="A3:T8"/>
    </sheetView>
  </sheetViews>
  <sheetFormatPr defaultColWidth="10.85546875" defaultRowHeight="10.15"/>
  <cols>
    <col min="1" max="1" width="8.140625" style="12" customWidth="1"/>
    <col min="2" max="2" width="47.7109375" style="12" customWidth="1"/>
    <col min="3" max="3" width="41.5703125" style="12" customWidth="1"/>
    <col min="4" max="4" width="52.140625" style="12" customWidth="1"/>
    <col min="5" max="7" width="10.85546875" style="12" customWidth="1"/>
    <col min="8" max="8" width="62" style="12" customWidth="1"/>
    <col min="9" max="10" width="10.85546875" style="12" customWidth="1"/>
    <col min="11" max="11" width="15.7109375" style="12" bestFit="1" customWidth="1"/>
    <col min="12" max="12" width="10.85546875" style="12" customWidth="1"/>
    <col min="13" max="13" width="47" style="13" customWidth="1"/>
    <col min="14" max="14" width="23.42578125" style="12" customWidth="1"/>
    <col min="15" max="15" width="77.7109375" style="12" customWidth="1"/>
    <col min="16" max="16" width="27" style="12" customWidth="1"/>
    <col min="17" max="17" width="26.28515625" style="12" customWidth="1"/>
    <col min="18" max="19" width="27.28515625" style="12" customWidth="1"/>
    <col min="20" max="20" width="62.42578125" style="12" customWidth="1"/>
    <col min="21" max="16384" width="10.85546875" style="12"/>
  </cols>
  <sheetData>
    <row r="1" spans="1:21" hidden="1"/>
    <row r="2" spans="1:21" ht="10.9" hidden="1" thickBot="1"/>
    <row r="3" spans="1:21">
      <c r="B3" s="183" t="s">
        <v>223</v>
      </c>
      <c r="C3" s="184"/>
      <c r="D3" s="184"/>
      <c r="E3" s="184"/>
      <c r="F3" s="184"/>
      <c r="G3" s="184"/>
      <c r="H3" s="184"/>
      <c r="I3" s="184"/>
      <c r="J3" s="184"/>
      <c r="K3" s="184"/>
      <c r="L3" s="184"/>
      <c r="M3" s="184"/>
      <c r="N3" s="184"/>
      <c r="O3" s="184"/>
      <c r="P3" s="184"/>
      <c r="Q3" s="184"/>
      <c r="R3" s="184"/>
      <c r="S3" s="184"/>
      <c r="T3" s="185"/>
    </row>
    <row r="4" spans="1:21" ht="9" customHeight="1" thickBot="1">
      <c r="B4" s="186"/>
      <c r="C4" s="187"/>
      <c r="D4" s="187"/>
      <c r="E4" s="187"/>
      <c r="F4" s="187"/>
      <c r="G4" s="187"/>
      <c r="H4" s="187"/>
      <c r="I4" s="187"/>
      <c r="J4" s="187"/>
      <c r="K4" s="187"/>
      <c r="L4" s="187"/>
      <c r="M4" s="187"/>
      <c r="N4" s="187"/>
      <c r="O4" s="187"/>
      <c r="P4" s="187"/>
      <c r="Q4" s="187"/>
      <c r="R4" s="187"/>
      <c r="S4" s="187"/>
      <c r="T4" s="188"/>
    </row>
    <row r="5" spans="1:21" s="14" customFormat="1" ht="15.6" hidden="1" thickBot="1">
      <c r="B5" s="199" t="s">
        <v>107</v>
      </c>
      <c r="C5" s="200"/>
      <c r="D5" s="201"/>
      <c r="E5" s="205" t="s">
        <v>224</v>
      </c>
      <c r="F5" s="205"/>
      <c r="G5" s="205"/>
      <c r="H5" s="205"/>
      <c r="I5" s="205"/>
      <c r="J5" s="205"/>
      <c r="K5" s="205"/>
      <c r="L5" s="205"/>
      <c r="M5" s="206"/>
      <c r="N5" s="189" t="s">
        <v>225</v>
      </c>
      <c r="O5" s="190"/>
      <c r="P5" s="190"/>
      <c r="Q5" s="190"/>
      <c r="R5" s="190"/>
      <c r="S5" s="190"/>
      <c r="T5" s="191"/>
    </row>
    <row r="6" spans="1:21" ht="15">
      <c r="A6" s="180" t="s">
        <v>2</v>
      </c>
      <c r="B6" s="180" t="s">
        <v>226</v>
      </c>
      <c r="C6" s="215" t="s">
        <v>112</v>
      </c>
      <c r="D6" s="207" t="s">
        <v>111</v>
      </c>
      <c r="E6" s="209" t="s">
        <v>227</v>
      </c>
      <c r="F6" s="210"/>
      <c r="G6" s="211"/>
      <c r="H6" s="212" t="s">
        <v>228</v>
      </c>
      <c r="I6" s="213"/>
      <c r="J6" s="213"/>
      <c r="K6" s="213"/>
      <c r="L6" s="213"/>
      <c r="M6" s="214"/>
      <c r="N6" s="202" t="s">
        <v>229</v>
      </c>
      <c r="O6" s="202" t="s">
        <v>230</v>
      </c>
      <c r="P6" s="219" t="s">
        <v>231</v>
      </c>
      <c r="Q6" s="217" t="s">
        <v>232</v>
      </c>
      <c r="R6" s="217" t="s">
        <v>233</v>
      </c>
      <c r="S6" s="217" t="s">
        <v>234</v>
      </c>
      <c r="T6" s="217" t="s">
        <v>235</v>
      </c>
    </row>
    <row r="7" spans="1:21" ht="15">
      <c r="A7" s="181"/>
      <c r="B7" s="181"/>
      <c r="C7" s="216"/>
      <c r="D7" s="208"/>
      <c r="E7" s="192" t="s">
        <v>236</v>
      </c>
      <c r="F7" s="193"/>
      <c r="G7" s="194"/>
      <c r="H7" s="181" t="s">
        <v>237</v>
      </c>
      <c r="I7" s="195" t="s">
        <v>238</v>
      </c>
      <c r="J7" s="196"/>
      <c r="K7" s="197"/>
      <c r="L7" s="195" t="s">
        <v>239</v>
      </c>
      <c r="M7" s="198"/>
      <c r="N7" s="203"/>
      <c r="O7" s="203"/>
      <c r="P7" s="220"/>
      <c r="Q7" s="218"/>
      <c r="R7" s="218"/>
      <c r="S7" s="218"/>
      <c r="T7" s="218"/>
    </row>
    <row r="8" spans="1:21" ht="55.9">
      <c r="A8" s="182" t="s">
        <v>240</v>
      </c>
      <c r="B8" s="182"/>
      <c r="C8" s="216"/>
      <c r="D8" s="208"/>
      <c r="E8" s="48" t="s">
        <v>191</v>
      </c>
      <c r="F8" s="49" t="s">
        <v>199</v>
      </c>
      <c r="G8" s="50" t="s">
        <v>241</v>
      </c>
      <c r="H8" s="182"/>
      <c r="I8" s="49" t="s">
        <v>191</v>
      </c>
      <c r="J8" s="49" t="s">
        <v>199</v>
      </c>
      <c r="K8" s="49" t="s">
        <v>241</v>
      </c>
      <c r="L8" s="49" t="s">
        <v>242</v>
      </c>
      <c r="M8" s="50" t="s">
        <v>243</v>
      </c>
      <c r="N8" s="204"/>
      <c r="O8" s="204"/>
      <c r="P8" s="221"/>
      <c r="Q8" s="218"/>
      <c r="R8" s="218" t="s">
        <v>244</v>
      </c>
      <c r="S8" s="218" t="s">
        <v>244</v>
      </c>
      <c r="T8" s="218"/>
    </row>
    <row r="9" spans="1:21" ht="51">
      <c r="A9" s="51" t="str">
        <f>+'Anexo 2. Matriz Concecuencia RC'!A11</f>
        <v>R1</v>
      </c>
      <c r="B9" s="52" t="str">
        <f>+'Anexo 2. Matriz Concecuencia RC'!C11</f>
        <v>No ejecutar las suspensiones y/o cortes.
Falta de procesos estandirazados.
Ausencia de seguimiento y control.</v>
      </c>
      <c r="C9" s="52" t="str">
        <f>+'Anexo 2. Matriz Concecuencia RC'!D11</f>
        <v>Posibilidad de omitir la gestión del proceso de recaudo a fin de generar favorecimiento a usuarios y/o suscriptores.</v>
      </c>
      <c r="D9" s="52" t="str">
        <f>+'Anexo 2. Matriz Concecuencia RC'!E11</f>
        <v>Perdidas economicas.
Aumento de la cartera.
Afectación financiera que ponga en riesgo la operación de la entidad.</v>
      </c>
      <c r="E9" s="11">
        <v>3</v>
      </c>
      <c r="F9" s="15">
        <v>20</v>
      </c>
      <c r="G9" s="67">
        <f>+IFERROR(INDEX('Anexo 3. Metodología '!$F$14:$H$18,MATCH('Anexo 4. Valoración RC'!E9,'Anexo 3. Metodología '!$E$14:$E$18,0),MATCH('Anexo 4. Valoración RC'!F9,'Anexo 3. Metodología '!$F$20:$H$20,0)),"")</f>
        <v>60</v>
      </c>
      <c r="H9" s="7" t="s">
        <v>245</v>
      </c>
      <c r="I9" s="11">
        <v>2</v>
      </c>
      <c r="J9" s="15">
        <v>20</v>
      </c>
      <c r="K9" s="67">
        <f>+IFERROR(INDEX('Anexo 3. Metodología '!$F$14:$H$18,MATCH('Anexo 4. Valoración RC'!I9,'Anexo 3. Metodología '!$E$14:$E$18,0),MATCH('Anexo 4. Valoración RC'!J9,'Anexo 3. Metodología '!$F$20:$H$20,0)),"")</f>
        <v>40</v>
      </c>
      <c r="L9" s="5">
        <v>2025</v>
      </c>
      <c r="M9" s="7" t="s">
        <v>246</v>
      </c>
      <c r="N9" s="5" t="s">
        <v>247</v>
      </c>
      <c r="O9" s="5" t="s">
        <v>248</v>
      </c>
      <c r="P9" s="8" t="str">
        <f>+'Anexo 2. Matriz Concecuencia RC'!B11</f>
        <v>Subgerencia de Gestión Comercial y Atención al Ciudadano</v>
      </c>
      <c r="Q9" s="9"/>
      <c r="R9" s="9"/>
      <c r="S9" s="9"/>
      <c r="T9" s="53"/>
      <c r="U9" s="38"/>
    </row>
    <row r="10" spans="1:21" ht="51">
      <c r="A10" s="51" t="str">
        <f>+'Anexo 2. Matriz Concecuencia RC'!A12</f>
        <v>R2</v>
      </c>
      <c r="B10" s="52" t="str">
        <f>+'Anexo 2. Matriz Concecuencia RC'!C12</f>
        <v>Tráfico de influencias.
Falta de trazabilidad y control.</v>
      </c>
      <c r="C10" s="52" t="str">
        <f>+'Anexo 2. Matriz Concecuencia RC'!D12</f>
        <v>Posibilidad de manipular la información de los usuarios en alguna de las etapas del ciclo de facturación para beneficio propio o de terceros.</v>
      </c>
      <c r="D10" s="52" t="str">
        <f>+'Anexo 2. Matriz Concecuencia RC'!E12</f>
        <v>Perdidas económicas.
Acciones sancionatorias.
Perdida de imagen institucional.</v>
      </c>
      <c r="E10" s="11">
        <v>3</v>
      </c>
      <c r="F10" s="15">
        <v>10</v>
      </c>
      <c r="G10" s="67">
        <f>+IFERROR(INDEX('Anexo 3. Metodología '!$F$14:$H$18,MATCH('Anexo 4. Valoración RC'!E10,'Anexo 3. Metodología '!$E$14:$E$18,0),MATCH('Anexo 4. Valoración RC'!F10,'Anexo 3. Metodología '!$F$20:$H$20,0)),"")</f>
        <v>30</v>
      </c>
      <c r="H10" s="7" t="s">
        <v>249</v>
      </c>
      <c r="I10" s="11">
        <v>2</v>
      </c>
      <c r="J10" s="15">
        <v>10</v>
      </c>
      <c r="K10" s="67">
        <f>+IFERROR(INDEX('Anexo 3. Metodología '!$F$14:$H$18,MATCH('Anexo 4. Valoración RC'!I10,'Anexo 3. Metodología '!$E$14:$E$18,0),MATCH('Anexo 4. Valoración RC'!J10,'Anexo 3. Metodología '!$F$20:$H$20,0)),"")</f>
        <v>20</v>
      </c>
      <c r="L10" s="5">
        <v>2025</v>
      </c>
      <c r="M10" s="7" t="s">
        <v>250</v>
      </c>
      <c r="N10" s="5" t="s">
        <v>247</v>
      </c>
      <c r="O10" s="5" t="s">
        <v>251</v>
      </c>
      <c r="P10" s="8" t="str">
        <f>+'Anexo 2. Matriz Concecuencia RC'!B12</f>
        <v>Subgerencia de Gestión Comercial y Atención al Ciudadano</v>
      </c>
      <c r="Q10" s="9"/>
      <c r="R10" s="9"/>
      <c r="S10" s="9"/>
      <c r="T10" s="53"/>
    </row>
    <row r="11" spans="1:21" ht="51">
      <c r="A11" s="51" t="str">
        <f>+'Anexo 2. Matriz Concecuencia RC'!A13</f>
        <v>R3</v>
      </c>
      <c r="B11" s="52" t="str">
        <f>+'Anexo 2. Matriz Concecuencia RC'!C13</f>
        <v>Falta de procesos estandarizados.
Falta de control.
Tráfico de influencias.</v>
      </c>
      <c r="C11" s="52" t="str">
        <f>+'Anexo 2. Matriz Concecuencia RC'!D13</f>
        <v>Posibilidad de generar respuestas favorables injustificadas a los usuarios contraviniendo los intereses de la organización a cambio de dadivas.</v>
      </c>
      <c r="D11" s="52" t="str">
        <f>+'Anexo 2. Matriz Concecuencia RC'!E13</f>
        <v>Perdidas económicas.
Acciones sancionatorias.
Perdida de imagen institucional.</v>
      </c>
      <c r="E11" s="11">
        <v>3</v>
      </c>
      <c r="F11" s="15">
        <v>10</v>
      </c>
      <c r="G11" s="67">
        <f>+IFERROR(INDEX('Anexo 3. Metodología '!$F$14:$H$18,MATCH('Anexo 4. Valoración RC'!E11,'Anexo 3. Metodología '!$E$14:$E$18,0),MATCH('Anexo 4. Valoración RC'!F11,'Anexo 3. Metodología '!$F$20:$H$20,0)),"")</f>
        <v>30</v>
      </c>
      <c r="H11" s="7" t="s">
        <v>252</v>
      </c>
      <c r="I11" s="11">
        <v>2</v>
      </c>
      <c r="J11" s="15">
        <v>10</v>
      </c>
      <c r="K11" s="67">
        <f>+IFERROR(INDEX('Anexo 3. Metodología '!$F$14:$H$18,MATCH('Anexo 4. Valoración RC'!I11,'Anexo 3. Metodología '!$E$14:$E$18,0),MATCH('Anexo 4. Valoración RC'!J11,'Anexo 3. Metodología '!$F$20:$H$20,0)),"")</f>
        <v>20</v>
      </c>
      <c r="L11" s="5">
        <v>2025</v>
      </c>
      <c r="M11" s="7" t="s">
        <v>253</v>
      </c>
      <c r="N11" s="5" t="s">
        <v>247</v>
      </c>
      <c r="O11" s="5"/>
      <c r="P11" s="8" t="str">
        <f>+'Anexo 2. Matriz Concecuencia RC'!B13</f>
        <v>Subgerencia de Gestión Comercial y Atención al Ciudadano</v>
      </c>
      <c r="Q11" s="9"/>
      <c r="R11" s="9"/>
      <c r="S11" s="9"/>
      <c r="T11" s="53"/>
      <c r="U11" s="38"/>
    </row>
    <row r="12" spans="1:21" ht="51">
      <c r="A12" s="51" t="str">
        <f>+'Anexo 2. Matriz Concecuencia RC'!A14</f>
        <v>R4</v>
      </c>
      <c r="B12" s="52" t="str">
        <f>+'Anexo 2. Matriz Concecuencia RC'!C14</f>
        <v>Tráfico de influencias.
Falta de seguimiento y control del proceso.</v>
      </c>
      <c r="C12" s="52" t="str">
        <f>+'Anexo 2. Matriz Concecuencia RC'!D14</f>
        <v>Posibilidad de direccionar, desarrollar y/o efectuar de manera indebida la gestión social de la Empresa a una comunidad o un tercero, para la obtención de beneficios particulares.</v>
      </c>
      <c r="D12" s="52" t="str">
        <f>+'Anexo 2. Matriz Concecuencia RC'!E14</f>
        <v>Perdida de imagen institucional.
Reprocesos.
Aumento de PQRS.</v>
      </c>
      <c r="E12" s="11">
        <v>3</v>
      </c>
      <c r="F12" s="15">
        <v>5</v>
      </c>
      <c r="G12" s="67">
        <f>+IFERROR(INDEX('Anexo 3. Metodología '!$F$14:$H$18,MATCH('Anexo 4. Valoración RC'!E12,'Anexo 3. Metodología '!$E$14:$E$18,0),MATCH('Anexo 4. Valoración RC'!F12,'Anexo 3. Metodología '!$F$20:$H$20,0)),"")</f>
        <v>15</v>
      </c>
      <c r="H12" s="7" t="s">
        <v>254</v>
      </c>
      <c r="I12" s="11">
        <v>3</v>
      </c>
      <c r="J12" s="15">
        <v>5</v>
      </c>
      <c r="K12" s="67">
        <f>+IFERROR(INDEX('Anexo 3. Metodología '!$F$14:$H$18,MATCH('Anexo 4. Valoración RC'!I12,'Anexo 3. Metodología '!$E$14:$E$18,0),MATCH('Anexo 4. Valoración RC'!J12,'Anexo 3. Metodología '!$F$20:$H$20,0)),"")</f>
        <v>15</v>
      </c>
      <c r="L12" s="5">
        <v>2025</v>
      </c>
      <c r="M12" s="7" t="s">
        <v>255</v>
      </c>
      <c r="N12" s="5" t="s">
        <v>247</v>
      </c>
      <c r="O12" s="5" t="s">
        <v>256</v>
      </c>
      <c r="P12" s="8" t="str">
        <f>+'Anexo 2. Matriz Concecuencia RC'!B14</f>
        <v>Subgerencia de Gestión Comercial y Atención al Ciudadano</v>
      </c>
      <c r="Q12" s="9"/>
      <c r="R12" s="9"/>
      <c r="S12" s="9"/>
      <c r="T12" s="53"/>
    </row>
    <row r="13" spans="1:21" ht="51" customHeight="1">
      <c r="A13" s="51" t="str">
        <f>+'Anexo 2. Matriz Concecuencia RC'!A15</f>
        <v>R5</v>
      </c>
      <c r="B13" s="52" t="str">
        <f>+'Anexo 2. Matriz Concecuencia RC'!C15</f>
        <v>Pagos de favores .
Falta de responsabilidad y compromiso ético.</v>
      </c>
      <c r="C13" s="52" t="str">
        <f>+'Anexo 2. Matriz Concecuencia RC'!D15</f>
        <v>Posibilidad de otorgar y/o agilizar solicitud de disponibilidades que no cumplen con los parámetros técnicos y legales a cambio de dadivas para favorecer a terceros.</v>
      </c>
      <c r="D13" s="52" t="str">
        <f>+'Anexo 2. Matriz Concecuencia RC'!E15</f>
        <v>Detrimento de la imagen corporativa.
Afectación disciplinaria y/o fiscales.</v>
      </c>
      <c r="E13" s="11">
        <v>3</v>
      </c>
      <c r="F13" s="15">
        <v>10</v>
      </c>
      <c r="G13" s="67">
        <f>+IFERROR(INDEX('Anexo 3. Metodología '!$F$14:$H$18,MATCH('Anexo 4. Valoración RC'!E13,'Anexo 3. Metodología '!$E$14:$E$18,0),MATCH('Anexo 4. Valoración RC'!F13,'Anexo 3. Metodología '!$F$20:$H$20,0)),"")</f>
        <v>30</v>
      </c>
      <c r="H13" s="7" t="s">
        <v>257</v>
      </c>
      <c r="I13" s="11">
        <v>2</v>
      </c>
      <c r="J13" s="15">
        <v>10</v>
      </c>
      <c r="K13" s="67">
        <f>+IFERROR(INDEX('Anexo 3. Metodología '!$F$14:$H$18,MATCH('Anexo 4. Valoración RC'!I13,'Anexo 3. Metodología '!$E$14:$E$18,0),MATCH('Anexo 4. Valoración RC'!J13,'Anexo 3. Metodología '!$F$20:$H$20,0)),"")</f>
        <v>20</v>
      </c>
      <c r="L13" s="5">
        <v>2025</v>
      </c>
      <c r="M13" s="7" t="s">
        <v>258</v>
      </c>
      <c r="N13" s="5" t="s">
        <v>247</v>
      </c>
      <c r="O13" s="5" t="s">
        <v>259</v>
      </c>
      <c r="P13" s="8" t="str">
        <f>+'Anexo 2. Matriz Concecuencia RC'!B15</f>
        <v>Subgerencia de Proyectos y Sostenibilidad</v>
      </c>
      <c r="Q13" s="9"/>
      <c r="R13" s="9"/>
      <c r="S13" s="9"/>
      <c r="T13" s="53"/>
      <c r="U13" s="38"/>
    </row>
    <row r="14" spans="1:21" ht="61.15">
      <c r="A14" s="51" t="str">
        <f>+'Anexo 2. Matriz Concecuencia RC'!A16</f>
        <v>R6</v>
      </c>
      <c r="B14" s="52" t="str">
        <f>+'Anexo 2. Matriz Concecuencia RC'!C16</f>
        <v>Falta de procesos estandarizados.
Falta de control.
Tráfico de influencias.</v>
      </c>
      <c r="C14" s="52" t="str">
        <f>+'Anexo 2. Matriz Concecuencia RC'!D16</f>
        <v>Posibilidad de omitir controles en la supervisión de los proyectos a cargo del proceso a fin de obtener beneficio propio o a terceros.</v>
      </c>
      <c r="D14" s="52" t="str">
        <f>+'Anexo 2. Matriz Concecuencia RC'!E16</f>
        <v>Detrimento Patrimonial.
Afectación disciplinaria y/o fiscales.
Afectación técnica de los sistemas de acueducto y alcantarillado.</v>
      </c>
      <c r="E14" s="11">
        <v>3</v>
      </c>
      <c r="F14" s="15">
        <v>10</v>
      </c>
      <c r="G14" s="67">
        <f>+IFERROR(INDEX('Anexo 3. Metodología '!$F$14:$H$18,MATCH('Anexo 4. Valoración RC'!E14,'Anexo 3. Metodología '!$E$14:$E$18,0),MATCH('Anexo 4. Valoración RC'!F14,'Anexo 3. Metodología '!$F$20:$H$20,0)),"")</f>
        <v>30</v>
      </c>
      <c r="H14" s="7" t="s">
        <v>260</v>
      </c>
      <c r="I14" s="11">
        <v>2</v>
      </c>
      <c r="J14" s="15">
        <v>10</v>
      </c>
      <c r="K14" s="67">
        <f>+IFERROR(INDEX('Anexo 3. Metodología '!$F$14:$H$18,MATCH('Anexo 4. Valoración RC'!I14,'Anexo 3. Metodología '!$E$14:$E$18,0),MATCH('Anexo 4. Valoración RC'!J14,'Anexo 3. Metodología '!$F$20:$H$20,0)),"")</f>
        <v>20</v>
      </c>
      <c r="L14" s="5">
        <v>2025</v>
      </c>
      <c r="M14" s="7" t="s">
        <v>261</v>
      </c>
      <c r="N14" s="5" t="s">
        <v>247</v>
      </c>
      <c r="O14" s="5" t="s">
        <v>259</v>
      </c>
      <c r="P14" s="8" t="str">
        <f>+'Anexo 2. Matriz Concecuencia RC'!B16</f>
        <v>Subgerencia de Proyectos y Sostenibilidad</v>
      </c>
      <c r="Q14" s="9"/>
      <c r="R14" s="9"/>
      <c r="S14" s="9"/>
      <c r="T14" s="53"/>
    </row>
    <row r="15" spans="1:21" ht="51">
      <c r="A15" s="51" t="str">
        <f>+'Anexo 2. Matriz Concecuencia RC'!A17</f>
        <v>R7</v>
      </c>
      <c r="B15" s="52" t="str">
        <f>+'Anexo 2. Matriz Concecuencia RC'!C17</f>
        <v>Falta de control.
Beneficio propio o a terceros.
Desconocimiento de las funciones.</v>
      </c>
      <c r="C15" s="52" t="str">
        <f>+'Anexo 2. Matriz Concecuencia RC'!D17</f>
        <v>Posibilidad de omitir o alterar informes y reportes a entes de control a fin de favorecer a terceros o en beneficio propio.</v>
      </c>
      <c r="D15" s="52" t="str">
        <f>+'Anexo 2. Matriz Concecuencia RC'!E17</f>
        <v>Afectación disciplinaria y/o fiscales.
Acciones sancionatorias.</v>
      </c>
      <c r="E15" s="11">
        <v>3</v>
      </c>
      <c r="F15" s="15">
        <v>20</v>
      </c>
      <c r="G15" s="67">
        <f>+IFERROR(INDEX('Anexo 3. Metodología '!$F$14:$H$18,MATCH('Anexo 4. Valoración RC'!E15,'Anexo 3. Metodología '!$E$14:$E$18,0),MATCH('Anexo 4. Valoración RC'!F15,'Anexo 3. Metodología '!$F$20:$H$20,0)),"")</f>
        <v>60</v>
      </c>
      <c r="H15" s="7" t="s">
        <v>262</v>
      </c>
      <c r="I15" s="11">
        <v>3</v>
      </c>
      <c r="J15" s="15">
        <v>20</v>
      </c>
      <c r="K15" s="67">
        <f>+IFERROR(INDEX('Anexo 3. Metodología '!$F$14:$H$18,MATCH('Anexo 4. Valoración RC'!I15,'Anexo 3. Metodología '!$E$14:$E$18,0),MATCH('Anexo 4. Valoración RC'!J15,'Anexo 3. Metodología '!$F$20:$H$20,0)),"")</f>
        <v>60</v>
      </c>
      <c r="L15" s="5">
        <v>2025</v>
      </c>
      <c r="M15" s="7" t="s">
        <v>263</v>
      </c>
      <c r="N15" s="5" t="s">
        <v>247</v>
      </c>
      <c r="O15" s="5"/>
      <c r="P15" s="8" t="str">
        <f>+'Anexo 2. Matriz Concecuencia RC'!B17</f>
        <v>Control Interno</v>
      </c>
      <c r="Q15" s="9"/>
      <c r="R15" s="9"/>
      <c r="S15" s="9"/>
      <c r="T15" s="53"/>
      <c r="U15" s="38"/>
    </row>
    <row r="16" spans="1:21" ht="51">
      <c r="A16" s="51" t="str">
        <f>+'Anexo 2. Matriz Concecuencia RC'!A18</f>
        <v>R8</v>
      </c>
      <c r="B16" s="52" t="str">
        <f>+'Anexo 2. Matriz Concecuencia RC'!C18</f>
        <v>Falta de planeación.
Falta de plan de auditorías.
Falta de conocimiento del proceso.</v>
      </c>
      <c r="C16" s="52" t="str">
        <f>+'Anexo 2. Matriz Concecuencia RC'!D18</f>
        <v>Posibilidad de omitir el proceso de seguimiento y evaluación independiente a fin de favorecer a terceros.</v>
      </c>
      <c r="D16" s="52" t="str">
        <f>+'Anexo 2. Matriz Concecuencia RC'!E18</f>
        <v>Deterioro de la imagen institucional, 
No cumplimiento de objetivos institucionales. 
Acciones sancionatorias.</v>
      </c>
      <c r="E16" s="11">
        <v>3</v>
      </c>
      <c r="F16" s="15">
        <v>5</v>
      </c>
      <c r="G16" s="67">
        <f>+IFERROR(INDEX('Anexo 3. Metodología '!$F$14:$H$18,MATCH('Anexo 4. Valoración RC'!E16,'Anexo 3. Metodología '!$E$14:$E$18,0),MATCH('Anexo 4. Valoración RC'!F16,'Anexo 3. Metodología '!$F$20:$H$20,0)),"")</f>
        <v>15</v>
      </c>
      <c r="H16" s="7" t="s">
        <v>264</v>
      </c>
      <c r="I16" s="11">
        <v>2</v>
      </c>
      <c r="J16" s="15">
        <v>5</v>
      </c>
      <c r="K16" s="67">
        <f>+IFERROR(INDEX('Anexo 3. Metodología '!$F$14:$H$18,MATCH('Anexo 4. Valoración RC'!I16,'Anexo 3. Metodología '!$E$14:$E$18,0),MATCH('Anexo 4. Valoración RC'!J16,'Anexo 3. Metodología '!$F$20:$H$20,0)),"")</f>
        <v>10</v>
      </c>
      <c r="L16" s="5">
        <v>2025</v>
      </c>
      <c r="M16" s="7" t="s">
        <v>265</v>
      </c>
      <c r="N16" s="5" t="s">
        <v>247</v>
      </c>
      <c r="O16" s="5"/>
      <c r="P16" s="8" t="str">
        <f>+'Anexo 2. Matriz Concecuencia RC'!B18</f>
        <v>Control Interno</v>
      </c>
      <c r="Q16" s="9"/>
      <c r="R16" s="9"/>
      <c r="S16" s="9"/>
      <c r="T16" s="53"/>
    </row>
    <row r="17" spans="1:21" ht="71.45">
      <c r="A17" s="51" t="str">
        <f>+'Anexo 2. Matriz Concecuencia RC'!A19</f>
        <v>R9</v>
      </c>
      <c r="B17" s="52" t="str">
        <f>+'Anexo 2. Matriz Concecuencia RC'!C19</f>
        <v>Desconocimiento o falta de socialización del manual de contratación.
Falta de estandarización de procesos.
Falta de control y seguimiento.
Pagos de favores.</v>
      </c>
      <c r="C17" s="52" t="str">
        <f>+'Anexo 2. Matriz Concecuencia RC'!D19</f>
        <v>Posibilidad de contratar bienes o servicios que disienten de los lineamientos definidos en el manual de contratación, en beneficio propio o de un tercero.</v>
      </c>
      <c r="D17" s="52" t="str">
        <f>+'Anexo 2. Matriz Concecuencia RC'!E19</f>
        <v>Sanciones fiscales y/o penales.
Perdida de la buena imagen institucional.
Perdidas económicas.</v>
      </c>
      <c r="E17" s="11">
        <v>3</v>
      </c>
      <c r="F17" s="15">
        <v>20</v>
      </c>
      <c r="G17" s="67">
        <f>+IFERROR(INDEX('Anexo 3. Metodología '!$F$14:$H$18,MATCH('Anexo 4. Valoración RC'!E17,'Anexo 3. Metodología '!$E$14:$E$18,0),MATCH('Anexo 4. Valoración RC'!F17,'Anexo 3. Metodología '!$F$20:$H$20,0)),"")</f>
        <v>60</v>
      </c>
      <c r="H17" s="7" t="s">
        <v>266</v>
      </c>
      <c r="I17" s="11">
        <v>2</v>
      </c>
      <c r="J17" s="15">
        <v>20</v>
      </c>
      <c r="K17" s="67">
        <f>+IFERROR(INDEX('Anexo 3. Metodología '!$F$14:$H$18,MATCH('Anexo 4. Valoración RC'!I17,'Anexo 3. Metodología '!$E$14:$E$18,0),MATCH('Anexo 4. Valoración RC'!J17,'Anexo 3. Metodología '!$F$20:$H$20,0)),"")</f>
        <v>40</v>
      </c>
      <c r="L17" s="5">
        <v>2025</v>
      </c>
      <c r="M17" s="7" t="s">
        <v>267</v>
      </c>
      <c r="N17" s="5" t="s">
        <v>268</v>
      </c>
      <c r="O17" s="5" t="s">
        <v>269</v>
      </c>
      <c r="P17" s="8" t="str">
        <f>+'Anexo 2. Matriz Concecuencia RC'!B19</f>
        <v>Oficina asesora jurídica y contratación</v>
      </c>
      <c r="Q17" s="9"/>
      <c r="R17" s="9"/>
      <c r="S17" s="9"/>
      <c r="T17" s="53"/>
      <c r="U17" s="38"/>
    </row>
    <row r="18" spans="1:21" ht="51">
      <c r="A18" s="51" t="str">
        <f>+'Anexo 2. Matriz Concecuencia RC'!A20</f>
        <v>R10</v>
      </c>
      <c r="B18" s="52" t="str">
        <f>+'Anexo 2. Matriz Concecuencia RC'!C20</f>
        <v>Desconociendo de aspectos normativos.
Designación de profesionales con conflicto de intereses.
Designación de profesionales sin la idoneidad del caso.</v>
      </c>
      <c r="C18" s="52" t="str">
        <f>+'Anexo 2. Matriz Concecuencia RC'!D20</f>
        <v>Posibilidad de omitir el debido proceso en las actuaciones de defensa jurídica de la entidad con el fin de favorecer intereses particulares o de terceros en detrimento de la empresa.</v>
      </c>
      <c r="D18" s="52" t="str">
        <f>+'Anexo 2. Matriz Concecuencia RC'!E20</f>
        <v>Sanciones fiscales y/o penales.
Perdida de la buena imagen institucional.
Perdidas económicas.</v>
      </c>
      <c r="E18" s="11">
        <v>2</v>
      </c>
      <c r="F18" s="15">
        <v>10</v>
      </c>
      <c r="G18" s="67">
        <f>+IFERROR(INDEX('Anexo 3. Metodología '!$F$14:$H$18,MATCH('Anexo 4. Valoración RC'!E18,'Anexo 3. Metodología '!$E$14:$E$18,0),MATCH('Anexo 4. Valoración RC'!F18,'Anexo 3. Metodología '!$F$20:$H$20,0)),"")</f>
        <v>20</v>
      </c>
      <c r="H18" s="7" t="s">
        <v>270</v>
      </c>
      <c r="I18" s="11">
        <v>1</v>
      </c>
      <c r="J18" s="15">
        <v>10</v>
      </c>
      <c r="K18" s="67">
        <f>+IFERROR(INDEX('Anexo 3. Metodología '!$F$14:$H$18,MATCH('Anexo 4. Valoración RC'!I18,'Anexo 3. Metodología '!$E$14:$E$18,0),MATCH('Anexo 4. Valoración RC'!J18,'Anexo 3. Metodología '!$F$20:$H$20,0)),"")</f>
        <v>10</v>
      </c>
      <c r="L18" s="5">
        <v>2025</v>
      </c>
      <c r="M18" s="7" t="s">
        <v>271</v>
      </c>
      <c r="N18" s="5" t="s">
        <v>247</v>
      </c>
      <c r="O18" s="5" t="s">
        <v>272</v>
      </c>
      <c r="P18" s="8" t="str">
        <f>+'Anexo 2. Matriz Concecuencia RC'!B20</f>
        <v>Oficina asesora jurídica y contratación</v>
      </c>
      <c r="Q18" s="9"/>
      <c r="R18" s="9"/>
      <c r="S18" s="9"/>
      <c r="T18" s="53"/>
    </row>
    <row r="19" spans="1:21" ht="82.9" customHeight="1">
      <c r="A19" s="51" t="str">
        <f>+'Anexo 2. Matriz Concecuencia RC'!A21</f>
        <v>R11</v>
      </c>
      <c r="B19" s="52" t="str">
        <f>+'Anexo 2. Matriz Concecuencia RC'!C21</f>
        <v>Acto u omisión en la verificación de los requisitos mínimos de trabajo para la contratación de personal.
Ausencia o debilidad de los controles en el proceso de contratación.
Tráfico de influencias.</v>
      </c>
      <c r="C19" s="52" t="str">
        <f>+'Anexo 2. Matriz Concecuencia RC'!D21</f>
        <v>Posibilidad de contratar personal en la entidad omitiendo las políticas definidas para la vinculación, a cambio de dadivas o en beneficio de un tercero.</v>
      </c>
      <c r="D19" s="52" t="str">
        <f>+'Anexo 2. Matriz Concecuencia RC'!E21</f>
        <v>Perder la legitimidad de la Administración de la empresa.
Impacto en la igualdad de acceso a los empleos
Sanciones disciplinarias
Generación de cambios y desgastes administrativos.</v>
      </c>
      <c r="E19" s="11">
        <v>4</v>
      </c>
      <c r="F19" s="15">
        <v>10</v>
      </c>
      <c r="G19" s="67">
        <f>+IFERROR(INDEX('Anexo 3. Metodología '!$F$14:$H$18,MATCH('Anexo 4. Valoración RC'!E19,'Anexo 3. Metodología '!$E$14:$E$18,0),MATCH('Anexo 4. Valoración RC'!F19,'Anexo 3. Metodología '!$F$20:$H$20,0)),"")</f>
        <v>40</v>
      </c>
      <c r="H19" s="7" t="s">
        <v>273</v>
      </c>
      <c r="I19" s="11">
        <v>3</v>
      </c>
      <c r="J19" s="15">
        <v>10</v>
      </c>
      <c r="K19" s="67">
        <f>+IFERROR(INDEX('Anexo 3. Metodología '!$F$14:$H$18,MATCH('Anexo 4. Valoración RC'!I19,'Anexo 3. Metodología '!$E$14:$E$18,0),MATCH('Anexo 4. Valoración RC'!J19,'Anexo 3. Metodología '!$F$20:$H$20,0)),"")</f>
        <v>30</v>
      </c>
      <c r="L19" s="5">
        <v>2025</v>
      </c>
      <c r="M19" s="7" t="s">
        <v>274</v>
      </c>
      <c r="N19" s="5" t="s">
        <v>247</v>
      </c>
      <c r="O19" s="5" t="s">
        <v>275</v>
      </c>
      <c r="P19" s="8" t="str">
        <f>+'Anexo 2. Matriz Concecuencia RC'!B21</f>
        <v>Capital Humano</v>
      </c>
      <c r="Q19" s="9"/>
      <c r="R19" s="9"/>
      <c r="S19" s="9"/>
      <c r="T19" s="53"/>
      <c r="U19" s="38"/>
    </row>
    <row r="20" spans="1:21" ht="66" customHeight="1">
      <c r="A20" s="51" t="str">
        <f>+'Anexo 2. Matriz Concecuencia RC'!A22</f>
        <v>R12</v>
      </c>
      <c r="B20" s="52" t="str">
        <f>+'Anexo 2. Matriz Concecuencia RC'!C22</f>
        <v>Abuso de privilegio para acceder a información de nómina.
Debilidad o falta de control en el proceso de nómina.
Amiguismo.</v>
      </c>
      <c r="C20" s="52" t="str">
        <f>+'Anexo 2. Matriz Concecuencia RC'!D22</f>
        <v>Posibilidad de manipular la información para el otorgamiento de beneficios salariales o prestacionales (prima técnica, antigüedad, vacaciones, etc.) afectando los intereses de la entidad en beneficio propio o de terceros.</v>
      </c>
      <c r="D20" s="52" t="str">
        <f>+'Anexo 2. Matriz Concecuencia RC'!E22</f>
        <v>Desviación de los recursos públicos.
Detrimento patrimonial.
Investigaciones disciplinarias, fiscales y/o penales.</v>
      </c>
      <c r="E20" s="11">
        <v>3</v>
      </c>
      <c r="F20" s="15">
        <v>10</v>
      </c>
      <c r="G20" s="67">
        <f>+IFERROR(INDEX('Anexo 3. Metodología '!$F$14:$H$18,MATCH('Anexo 4. Valoración RC'!E20,'Anexo 3. Metodología '!$E$14:$E$18,0),MATCH('Anexo 4. Valoración RC'!F20,'Anexo 3. Metodología '!$F$20:$H$20,0)),"")</f>
        <v>30</v>
      </c>
      <c r="H20" s="7" t="s">
        <v>276</v>
      </c>
      <c r="I20" s="11">
        <v>2</v>
      </c>
      <c r="J20" s="15">
        <v>10</v>
      </c>
      <c r="K20" s="67">
        <f>+IFERROR(INDEX('Anexo 3. Metodología '!$F$14:$H$18,MATCH('Anexo 4. Valoración RC'!I20,'Anexo 3. Metodología '!$E$14:$E$18,0),MATCH('Anexo 4. Valoración RC'!J20,'Anexo 3. Metodología '!$F$20:$H$20,0)),"")</f>
        <v>20</v>
      </c>
      <c r="L20" s="5">
        <v>2025</v>
      </c>
      <c r="M20" s="7" t="s">
        <v>277</v>
      </c>
      <c r="N20" s="5" t="s">
        <v>247</v>
      </c>
      <c r="O20" s="5" t="s">
        <v>278</v>
      </c>
      <c r="P20" s="8" t="str">
        <f>+'Anexo 2. Matriz Concecuencia RC'!B22</f>
        <v>Capital Humano</v>
      </c>
      <c r="Q20" s="9"/>
      <c r="R20" s="9"/>
      <c r="S20" s="9"/>
      <c r="T20" s="53"/>
    </row>
    <row r="21" spans="1:21" ht="60.6" customHeight="1">
      <c r="A21" s="51" t="str">
        <f>+'Anexo 2. Matriz Concecuencia RC'!A23</f>
        <v>R13</v>
      </c>
      <c r="B21" s="52" t="str">
        <f>+'Anexo 2. Matriz Concecuencia RC'!C23</f>
        <v>Falta de control al proceso.
Falta de seguimiento a los planes de seguridad y salud en el trabajo.
Falta de programas de SST.</v>
      </c>
      <c r="C21" s="52" t="str">
        <f>+'Anexo 2. Matriz Concecuencia RC'!D23</f>
        <v>Posibilidad de desviar o hurtar los recursos orientados a la protección personal de los trabajadores de la organización a fin de obtener beneficios propios o a terceros.</v>
      </c>
      <c r="D21" s="52" t="str">
        <f>+'Anexo 2. Matriz Concecuencia RC'!E23</f>
        <v>Investigaciones disciplinarias, fiscales y/o penales.
Materialización de incidentes o accidentes de trabajo.
Perdidas económicas</v>
      </c>
      <c r="E21" s="11">
        <v>3</v>
      </c>
      <c r="F21" s="15">
        <v>10</v>
      </c>
      <c r="G21" s="67">
        <f>+IFERROR(INDEX('Anexo 3. Metodología '!$F$14:$H$18,MATCH('Anexo 4. Valoración RC'!E21,'Anexo 3. Metodología '!$E$14:$E$18,0),MATCH('Anexo 4. Valoración RC'!F21,'Anexo 3. Metodología '!$F$20:$H$20,0)),"")</f>
        <v>30</v>
      </c>
      <c r="H21" s="7" t="s">
        <v>279</v>
      </c>
      <c r="I21" s="11">
        <v>2</v>
      </c>
      <c r="J21" s="15">
        <v>10</v>
      </c>
      <c r="K21" s="67">
        <f>+IFERROR(INDEX('Anexo 3. Metodología '!$F$14:$H$18,MATCH('Anexo 4. Valoración RC'!I21,'Anexo 3. Metodología '!$E$14:$E$18,0),MATCH('Anexo 4. Valoración RC'!J21,'Anexo 3. Metodología '!$F$20:$H$20,0)),"")</f>
        <v>20</v>
      </c>
      <c r="L21" s="5">
        <v>2025</v>
      </c>
      <c r="M21" s="7" t="s">
        <v>280</v>
      </c>
      <c r="N21" s="5" t="s">
        <v>247</v>
      </c>
      <c r="O21" s="5"/>
      <c r="P21" s="8" t="str">
        <f>+'Anexo 2. Matriz Concecuencia RC'!B23</f>
        <v>Capital Humano</v>
      </c>
      <c r="Q21" s="9"/>
      <c r="R21" s="9"/>
      <c r="S21" s="9"/>
      <c r="T21" s="53"/>
      <c r="U21" s="38"/>
    </row>
    <row r="22" spans="1:21" ht="30.6">
      <c r="A22" s="51" t="str">
        <f>+'Anexo 2. Matriz Concecuencia RC'!A24</f>
        <v>R14</v>
      </c>
      <c r="B22" s="52" t="str">
        <f>+'Anexo 2. Matriz Concecuencia RC'!C24</f>
        <v>Falta de estandarización de procesos y control.</v>
      </c>
      <c r="C22" s="52" t="str">
        <f>+'Anexo 2. Matriz Concecuencia RC'!D24</f>
        <v>Posibilidad de alterar los estados financieros a fin de generar beneficios propios o a terceros.</v>
      </c>
      <c r="D22" s="52" t="str">
        <f>+'Anexo 2. Matriz Concecuencia RC'!E24</f>
        <v>Hallazgos fiscales y sanciones disciplinarias.
Pérdida de imagen corporativa.</v>
      </c>
      <c r="E22" s="11">
        <v>3</v>
      </c>
      <c r="F22" s="15">
        <v>20</v>
      </c>
      <c r="G22" s="67">
        <f>+IFERROR(INDEX('Anexo 3. Metodología '!$F$14:$H$18,MATCH('Anexo 4. Valoración RC'!E22,'Anexo 3. Metodología '!$E$14:$E$18,0),MATCH('Anexo 4. Valoración RC'!F22,'Anexo 3. Metodología '!$F$20:$H$20,0)),"")</f>
        <v>60</v>
      </c>
      <c r="H22" s="7" t="s">
        <v>281</v>
      </c>
      <c r="I22" s="11">
        <v>2</v>
      </c>
      <c r="J22" s="15">
        <v>20</v>
      </c>
      <c r="K22" s="67">
        <f>+IFERROR(INDEX('Anexo 3. Metodología '!$F$14:$H$18,MATCH('Anexo 4. Valoración RC'!I22,'Anexo 3. Metodología '!$E$14:$E$18,0),MATCH('Anexo 4. Valoración RC'!J22,'Anexo 3. Metodología '!$F$20:$H$20,0)),"")</f>
        <v>40</v>
      </c>
      <c r="L22" s="5">
        <v>2025</v>
      </c>
      <c r="M22" s="7" t="s">
        <v>282</v>
      </c>
      <c r="N22" s="5" t="s">
        <v>247</v>
      </c>
      <c r="O22" s="5"/>
      <c r="P22" s="8" t="str">
        <f>+'Anexo 2. Matriz Concecuencia RC'!B24</f>
        <v>Gestión Financiera</v>
      </c>
      <c r="Q22" s="9"/>
      <c r="R22" s="9"/>
      <c r="S22" s="9"/>
      <c r="T22" s="53"/>
    </row>
    <row r="23" spans="1:21" ht="30.6">
      <c r="A23" s="51" t="str">
        <f>+'Anexo 2. Matriz Concecuencia RC'!A25</f>
        <v>R15</v>
      </c>
      <c r="B23" s="52" t="str">
        <f>+'Anexo 2. Matriz Concecuencia RC'!C25</f>
        <v>Falta de estandarización de procesos y control
Pago de favores a terceros y recibimiento de dádivas.</v>
      </c>
      <c r="C23" s="52" t="str">
        <f>+'Anexo 2. Matriz Concecuencia RC'!D25</f>
        <v>Posibilidad de otorgar pagos sin cumplimiento de los requisitos legales a cambio de dadivas para obtener beneficio propio o a terceros.</v>
      </c>
      <c r="D23" s="52" t="str">
        <f>+'Anexo 2. Matriz Concecuencia RC'!E25</f>
        <v>Hallazgos fiscales y sanciones disciplinarias.
Pérdida de imagen corporativa.</v>
      </c>
      <c r="E23" s="11">
        <v>2</v>
      </c>
      <c r="F23" s="15">
        <v>20</v>
      </c>
      <c r="G23" s="67">
        <f>+IFERROR(INDEX('Anexo 3. Metodología '!$F$14:$H$18,MATCH('Anexo 4. Valoración RC'!E23,'Anexo 3. Metodología '!$E$14:$E$18,0),MATCH('Anexo 4. Valoración RC'!F23,'Anexo 3. Metodología '!$F$20:$H$20,0)),"")</f>
        <v>40</v>
      </c>
      <c r="H23" s="7" t="s">
        <v>283</v>
      </c>
      <c r="I23" s="11">
        <v>1</v>
      </c>
      <c r="J23" s="15">
        <v>20</v>
      </c>
      <c r="K23" s="67">
        <f>+IFERROR(INDEX('Anexo 3. Metodología '!$F$14:$H$18,MATCH('Anexo 4. Valoración RC'!I23,'Anexo 3. Metodología '!$E$14:$E$18,0),MATCH('Anexo 4. Valoración RC'!J23,'Anexo 3. Metodología '!$F$20:$H$20,0)),"")</f>
        <v>20</v>
      </c>
      <c r="L23" s="5">
        <v>2025</v>
      </c>
      <c r="M23" s="7" t="s">
        <v>284</v>
      </c>
      <c r="N23" s="5" t="s">
        <v>247</v>
      </c>
      <c r="O23" s="5"/>
      <c r="P23" s="8" t="str">
        <f>+'Anexo 2. Matriz Concecuencia RC'!B25</f>
        <v>Gestión Financiera</v>
      </c>
      <c r="Q23" s="9"/>
      <c r="R23" s="9"/>
      <c r="S23" s="9"/>
      <c r="T23" s="53"/>
      <c r="U23" s="38"/>
    </row>
    <row r="24" spans="1:21" ht="51">
      <c r="A24" s="51" t="str">
        <f>+'Anexo 2. Matriz Concecuencia RC'!A26</f>
        <v>R16</v>
      </c>
      <c r="B24" s="52" t="str">
        <f>+'Anexo 2. Matriz Concecuencia RC'!C26</f>
        <v>Falta de control de control y procesos estandarizados.
Pago de favores .</v>
      </c>
      <c r="C24" s="52" t="str">
        <f>+'Anexo 2. Matriz Concecuencia RC'!D26</f>
        <v>Posibilidad de desviación o hurto de bienes, activos o elementos de propiedad de la entidad a fin de obtener beneficio propio o de terceros.</v>
      </c>
      <c r="D24" s="52" t="str">
        <f>+'Anexo 2. Matriz Concecuencia RC'!E26</f>
        <v>Deterioro del patrimonio corporativo.
Perdida de la buena imagen institucional.
Sanciones fiscales y/o penales.</v>
      </c>
      <c r="E24" s="11">
        <v>2</v>
      </c>
      <c r="F24" s="15">
        <v>20</v>
      </c>
      <c r="G24" s="67">
        <f>+IFERROR(INDEX('Anexo 3. Metodología '!$F$14:$H$18,MATCH('Anexo 4. Valoración RC'!E24,'Anexo 3. Metodología '!$E$14:$E$18,0),MATCH('Anexo 4. Valoración RC'!F24,'Anexo 3. Metodología '!$F$20:$H$20,0)),"")</f>
        <v>40</v>
      </c>
      <c r="H24" s="7" t="s">
        <v>285</v>
      </c>
      <c r="I24" s="11">
        <v>1</v>
      </c>
      <c r="J24" s="15">
        <v>20</v>
      </c>
      <c r="K24" s="67">
        <f>+IFERROR(INDEX('Anexo 3. Metodología '!$F$14:$H$18,MATCH('Anexo 4. Valoración RC'!I24,'Anexo 3. Metodología '!$E$14:$E$18,0),MATCH('Anexo 4. Valoración RC'!J24,'Anexo 3. Metodología '!$F$20:$H$20,0)),"")</f>
        <v>20</v>
      </c>
      <c r="L24" s="5">
        <v>2025</v>
      </c>
      <c r="M24" s="7" t="s">
        <v>286</v>
      </c>
      <c r="N24" s="5" t="s">
        <v>247</v>
      </c>
      <c r="O24" s="5" t="s">
        <v>287</v>
      </c>
      <c r="P24" s="8" t="str">
        <f>+'Anexo 2. Matriz Concecuencia RC'!B26</f>
        <v>Gestión Administrativa</v>
      </c>
      <c r="Q24" s="9"/>
      <c r="R24" s="9"/>
      <c r="S24" s="9"/>
      <c r="T24" s="53"/>
    </row>
    <row r="25" spans="1:21" ht="40.9">
      <c r="A25" s="51" t="str">
        <f>+'Anexo 2. Matriz Concecuencia RC'!A27</f>
        <v>R17</v>
      </c>
      <c r="B25" s="52" t="str">
        <f>+'Anexo 2. Matriz Concecuencia RC'!C27</f>
        <v xml:space="preserve">Amañamiento, falta de claridad en el proceso, encubrimiento a terceros </v>
      </c>
      <c r="C25" s="52" t="str">
        <f>+'Anexo 2. Matriz Concecuencia RC'!D27</f>
        <v>Posibilidad de incluir dentro del plan anual de adquisiciones bienes o servicios que no son funcionales para la organización a fin de recibir u otorgar beneficios propios o a terceros.</v>
      </c>
      <c r="D25" s="52" t="str">
        <f>+'Anexo 2. Matriz Concecuencia RC'!E27</f>
        <v>Hallazgos fiscales y sanciones disciplinarias,
Pérdida de imagen corporativa</v>
      </c>
      <c r="E25" s="11">
        <v>3</v>
      </c>
      <c r="F25" s="15">
        <v>20</v>
      </c>
      <c r="G25" s="67">
        <f>+IFERROR(INDEX('Anexo 3. Metodología '!$F$14:$H$18,MATCH('Anexo 4. Valoración RC'!E25,'Anexo 3. Metodología '!$E$14:$E$18,0),MATCH('Anexo 4. Valoración RC'!F25,'Anexo 3. Metodología '!$F$20:$H$20,0)),"")</f>
        <v>60</v>
      </c>
      <c r="H25" s="7" t="s">
        <v>288</v>
      </c>
      <c r="I25" s="11">
        <v>2</v>
      </c>
      <c r="J25" s="15">
        <v>20</v>
      </c>
      <c r="K25" s="67">
        <f>+IFERROR(INDEX('Anexo 3. Metodología '!$F$14:$H$18,MATCH('Anexo 4. Valoración RC'!I25,'Anexo 3. Metodología '!$E$14:$E$18,0),MATCH('Anexo 4. Valoración RC'!J25,'Anexo 3. Metodología '!$F$20:$H$20,0)),"")</f>
        <v>40</v>
      </c>
      <c r="L25" s="5">
        <v>2025</v>
      </c>
      <c r="M25" s="7" t="s">
        <v>289</v>
      </c>
      <c r="N25" s="5" t="s">
        <v>247</v>
      </c>
      <c r="O25" s="5"/>
      <c r="P25" s="8" t="str">
        <f>+'Anexo 2. Matriz Concecuencia RC'!B27</f>
        <v>Gestión Administrativa</v>
      </c>
      <c r="Q25" s="9"/>
      <c r="R25" s="9"/>
      <c r="S25" s="9"/>
      <c r="T25" s="53"/>
      <c r="U25" s="38"/>
    </row>
    <row r="26" spans="1:21" ht="51">
      <c r="A26" s="51" t="str">
        <f>+'Anexo 2. Matriz Concecuencia RC'!A28</f>
        <v>R18</v>
      </c>
      <c r="B26" s="52" t="str">
        <f>+'Anexo 2. Matriz Concecuencia RC'!C28</f>
        <v>Falta de control de control y procesos estandarizados.
Pago de favores .</v>
      </c>
      <c r="C26" s="52" t="str">
        <f>+'Anexo 2. Matriz Concecuencia RC'!D28</f>
        <v>Posibilidad de desviación o hurto de materiales e insumos para usos particulares ajenos a los procesos de la organización a fin de obtener beneficio propio o de terceros.</v>
      </c>
      <c r="D26" s="52" t="str">
        <f>+'Anexo 2. Matriz Concecuencia RC'!E28</f>
        <v>Deterioro del patrimonio corporativo.
Perdida de la buena imagen institucional.
Sanciones fiscales y/o penales.</v>
      </c>
      <c r="E26" s="11">
        <v>3</v>
      </c>
      <c r="F26" s="15">
        <v>20</v>
      </c>
      <c r="G26" s="67">
        <f>+IFERROR(INDEX('Anexo 3. Metodología '!$F$14:$H$18,MATCH('Anexo 4. Valoración RC'!E26,'Anexo 3. Metodología '!$E$14:$E$18,0),MATCH('Anexo 4. Valoración RC'!F26,'Anexo 3. Metodología '!$F$20:$H$20,0)),"")</f>
        <v>60</v>
      </c>
      <c r="H26" s="7" t="s">
        <v>290</v>
      </c>
      <c r="I26" s="11">
        <v>2</v>
      </c>
      <c r="J26" s="15">
        <v>20</v>
      </c>
      <c r="K26" s="67">
        <f>+IFERROR(INDEX('Anexo 3. Metodología '!$F$14:$H$18,MATCH('Anexo 4. Valoración RC'!I26,'Anexo 3. Metodología '!$E$14:$E$18,0),MATCH('Anexo 4. Valoración RC'!J26,'Anexo 3. Metodología '!$F$20:$H$20,0)),"")</f>
        <v>40</v>
      </c>
      <c r="L26" s="5">
        <v>2025</v>
      </c>
      <c r="M26" s="7" t="s">
        <v>291</v>
      </c>
      <c r="N26" s="5" t="s">
        <v>247</v>
      </c>
      <c r="O26" s="5" t="s">
        <v>292</v>
      </c>
      <c r="P26" s="8" t="str">
        <f>+'Anexo 2. Matriz Concecuencia RC'!B28</f>
        <v xml:space="preserve">Almacén </v>
      </c>
      <c r="Q26" s="9"/>
      <c r="R26" s="9"/>
      <c r="S26" s="9"/>
      <c r="T26" s="53"/>
    </row>
    <row r="27" spans="1:21" ht="51">
      <c r="A27" s="51" t="str">
        <f>+'Anexo 2. Matriz Concecuencia RC'!A29</f>
        <v>R19</v>
      </c>
      <c r="B27" s="52" t="str">
        <f>+'Anexo 2. Matriz Concecuencia RC'!C29</f>
        <v>Falta de control.
Desconocimiento de funciones.</v>
      </c>
      <c r="C27" s="52" t="str">
        <f>+'Anexo 2. Matriz Concecuencia RC'!D29</f>
        <v>Posibilidad de alterar información emitidas a órganos de control o partes interesadas a fin de favorecer a terceros.</v>
      </c>
      <c r="D27" s="52" t="str">
        <f>+'Anexo 2. Matriz Concecuencia RC'!E29</f>
        <v>Deterioro de imagen corporativa.
Fuga de información confidencial.
Afectación disciplinaria y/o fiscales.</v>
      </c>
      <c r="E27" s="11">
        <v>2</v>
      </c>
      <c r="F27" s="15">
        <v>20</v>
      </c>
      <c r="G27" s="67">
        <f>+IFERROR(INDEX('Anexo 3. Metodología '!$F$14:$H$18,MATCH('Anexo 4. Valoración RC'!E27,'Anexo 3. Metodología '!$E$14:$E$18,0),MATCH('Anexo 4. Valoración RC'!F27,'Anexo 3. Metodología '!$F$20:$H$20,0)),"")</f>
        <v>40</v>
      </c>
      <c r="H27" s="7" t="s">
        <v>293</v>
      </c>
      <c r="I27" s="11">
        <v>1</v>
      </c>
      <c r="J27" s="15">
        <v>20</v>
      </c>
      <c r="K27" s="67">
        <f>+IFERROR(INDEX('Anexo 3. Metodología '!$F$14:$H$18,MATCH('Anexo 4. Valoración RC'!I27,'Anexo 3. Metodología '!$E$14:$E$18,0),MATCH('Anexo 4. Valoración RC'!J27,'Anexo 3. Metodología '!$F$20:$H$20,0)),"")</f>
        <v>20</v>
      </c>
      <c r="L27" s="5">
        <v>2025</v>
      </c>
      <c r="M27" s="7" t="s">
        <v>294</v>
      </c>
      <c r="N27" s="5" t="s">
        <v>247</v>
      </c>
      <c r="O27" s="5"/>
      <c r="P27" s="8" t="str">
        <f>+'Anexo 2. Matriz Concecuencia RC'!B29</f>
        <v>Secretaria general</v>
      </c>
      <c r="Q27" s="9"/>
      <c r="R27" s="9"/>
      <c r="S27" s="9"/>
      <c r="T27" s="53"/>
      <c r="U27" s="38"/>
    </row>
    <row r="28" spans="1:21" ht="51">
      <c r="A28" s="51" t="str">
        <f>+'Anexo 2. Matriz Concecuencia RC'!A30</f>
        <v>R20</v>
      </c>
      <c r="B28" s="52" t="str">
        <f>+'Anexo 2. Matriz Concecuencia RC'!C30</f>
        <v>Falta de procesos estandarizados.
Poco control en back ups o bases de datos.
Pago de favores políticos.</v>
      </c>
      <c r="C28" s="52" t="str">
        <f>+'Anexo 2. Matriz Concecuencia RC'!D30</f>
        <v>Posibilidad de manipular, perder, filtrar o publicar información de reserva legal o confidencial de la entidad a fin de obtener beneficio propio o de terceros.</v>
      </c>
      <c r="D28" s="52" t="str">
        <f>+'Anexo 2. Matriz Concecuencia RC'!E30</f>
        <v>Deterioro de imagen corporativa.
Fuga de información confidencial.</v>
      </c>
      <c r="E28" s="11">
        <v>3</v>
      </c>
      <c r="F28" s="15">
        <v>10</v>
      </c>
      <c r="G28" s="67">
        <f>+IFERROR(INDEX('Anexo 3. Metodología '!$F$14:$H$18,MATCH('Anexo 4. Valoración RC'!E28,'Anexo 3. Metodología '!$E$14:$E$18,0),MATCH('Anexo 4. Valoración RC'!F28,'Anexo 3. Metodología '!$F$20:$H$20,0)),"")</f>
        <v>30</v>
      </c>
      <c r="H28" s="7" t="s">
        <v>295</v>
      </c>
      <c r="I28" s="11">
        <v>2</v>
      </c>
      <c r="J28" s="15">
        <v>10</v>
      </c>
      <c r="K28" s="67">
        <f>+IFERROR(INDEX('Anexo 3. Metodología '!$F$14:$H$18,MATCH('Anexo 4. Valoración RC'!I28,'Anexo 3. Metodología '!$E$14:$E$18,0),MATCH('Anexo 4. Valoración RC'!J28,'Anexo 3. Metodología '!$F$20:$H$20,0)),"")</f>
        <v>20</v>
      </c>
      <c r="L28" s="5">
        <v>2025</v>
      </c>
      <c r="M28" s="7" t="s">
        <v>296</v>
      </c>
      <c r="N28" s="5" t="s">
        <v>247</v>
      </c>
      <c r="O28" s="5" t="s">
        <v>297</v>
      </c>
      <c r="P28" s="8" t="str">
        <f>+'Anexo 2. Matriz Concecuencia RC'!B30</f>
        <v>Tics</v>
      </c>
      <c r="Q28" s="9"/>
      <c r="R28" s="9"/>
      <c r="S28" s="9"/>
      <c r="T28" s="53"/>
    </row>
    <row r="29" spans="1:21" ht="51">
      <c r="A29" s="51" t="str">
        <f>+'Anexo 2. Matriz Concecuencia RC'!A31</f>
        <v>R21</v>
      </c>
      <c r="B29" s="52" t="str">
        <f>+'Anexo 2. Matriz Concecuencia RC'!C31</f>
        <v>Falta de control y trazabilidad del proceso.
Falta de estandarización de procesos.
Falta de ética profesional.</v>
      </c>
      <c r="C29" s="52" t="str">
        <f>+'Anexo 2. Matriz Concecuencia RC'!D31</f>
        <v>Posibilidad de desviación o hurto de los recursos tecnológicos en beneficio propio o de terceros.</v>
      </c>
      <c r="D29" s="52" t="str">
        <f>+'Anexo 2. Matriz Concecuencia RC'!E31</f>
        <v>Perdidas económicas.
Fuga de activos tecnológicos.</v>
      </c>
      <c r="E29" s="11">
        <v>3</v>
      </c>
      <c r="F29" s="15">
        <v>10</v>
      </c>
      <c r="G29" s="67">
        <f>+IFERROR(INDEX('Anexo 3. Metodología '!$F$14:$H$18,MATCH('Anexo 4. Valoración RC'!E29,'Anexo 3. Metodología '!$E$14:$E$18,0),MATCH('Anexo 4. Valoración RC'!F29,'Anexo 3. Metodología '!$F$20:$H$20,0)),"")</f>
        <v>30</v>
      </c>
      <c r="H29" s="7" t="s">
        <v>298</v>
      </c>
      <c r="I29" s="11">
        <v>1</v>
      </c>
      <c r="J29" s="15">
        <v>10</v>
      </c>
      <c r="K29" s="67">
        <f>+IFERROR(INDEX('Anexo 3. Metodología '!$F$14:$H$18,MATCH('Anexo 4. Valoración RC'!I29,'Anexo 3. Metodología '!$E$14:$E$18,0),MATCH('Anexo 4. Valoración RC'!J29,'Anexo 3. Metodología '!$F$20:$H$20,0)),"")</f>
        <v>10</v>
      </c>
      <c r="L29" s="5">
        <v>2025</v>
      </c>
      <c r="M29" s="7" t="s">
        <v>299</v>
      </c>
      <c r="N29" s="5" t="s">
        <v>247</v>
      </c>
      <c r="O29" s="5"/>
      <c r="P29" s="8" t="str">
        <f>+'Anexo 2. Matriz Concecuencia RC'!B31</f>
        <v>Tics</v>
      </c>
      <c r="Q29" s="9"/>
      <c r="R29" s="9"/>
      <c r="S29" s="9"/>
      <c r="T29" s="53"/>
      <c r="U29" s="38"/>
    </row>
    <row r="30" spans="1:21" ht="51">
      <c r="A30" s="51" t="str">
        <f>+'Anexo 2. Matriz Concecuencia RC'!A32</f>
        <v>R22</v>
      </c>
      <c r="B30" s="52" t="str">
        <f>+'Anexo 2. Matriz Concecuencia RC'!C32</f>
        <v>Beneficio a un particular.
Falta de control.
Desconocimiento normativo.</v>
      </c>
      <c r="C30" s="52" t="str">
        <f>+'Anexo 2. Matriz Concecuencia RC'!D32</f>
        <v>Posibilidad de omitir acciones disciplinantes prescindiendo del debido proceso a fin de favorecer a terceros</v>
      </c>
      <c r="D30" s="52" t="str">
        <f>+'Anexo 2. Matriz Concecuencia RC'!E32</f>
        <v>Afectación reputacional.
Afectación disciplinaria y/o fiscales.
Mal ambiente laboral.</v>
      </c>
      <c r="E30" s="11">
        <v>2</v>
      </c>
      <c r="F30" s="15">
        <v>20</v>
      </c>
      <c r="G30" s="67">
        <f>+IFERROR(INDEX('Anexo 3. Metodología '!$F$14:$H$18,MATCH('Anexo 4. Valoración RC'!E30,'Anexo 3. Metodología '!$E$14:$E$18,0),MATCH('Anexo 4. Valoración RC'!F30,'Anexo 3. Metodología '!$F$20:$H$20,0)),"")</f>
        <v>40</v>
      </c>
      <c r="H30" s="7" t="s">
        <v>300</v>
      </c>
      <c r="I30" s="11">
        <v>1</v>
      </c>
      <c r="J30" s="15">
        <v>20</v>
      </c>
      <c r="K30" s="67">
        <f>+IFERROR(INDEX('Anexo 3. Metodología '!$F$14:$H$18,MATCH('Anexo 4. Valoración RC'!I30,'Anexo 3. Metodología '!$E$14:$E$18,0),MATCH('Anexo 4. Valoración RC'!J30,'Anexo 3. Metodología '!$F$20:$H$20,0)),"")</f>
        <v>20</v>
      </c>
      <c r="L30" s="5">
        <v>2025</v>
      </c>
      <c r="M30" s="7" t="s">
        <v>301</v>
      </c>
      <c r="N30" s="5" t="s">
        <v>247</v>
      </c>
      <c r="O30" s="94" t="s">
        <v>302</v>
      </c>
      <c r="P30" s="8" t="str">
        <f>+'Anexo 2. Matriz Concecuencia RC'!B32</f>
        <v>Grupo Disciplinario</v>
      </c>
      <c r="Q30" s="9"/>
      <c r="R30" s="9"/>
      <c r="S30" s="9"/>
      <c r="T30" s="53"/>
    </row>
    <row r="31" spans="1:21" ht="81.599999999999994">
      <c r="A31" s="51" t="str">
        <f>+'Anexo 2. Matriz Concecuencia RC'!A33</f>
        <v>R23</v>
      </c>
      <c r="B31" s="52" t="str">
        <f>+'Anexo 2. Matriz Concecuencia RC'!C33</f>
        <v>Hurto de expedientes.
Debilidad en la custodia de la documentación.
Mal manejo del archivo de la entidad (Falta de orden, falta de registro de inventarios).
Falta de controles en el proceso.</v>
      </c>
      <c r="C31" s="52" t="str">
        <f>+'Anexo 2. Matriz Concecuencia RC'!D33</f>
        <v>Posibilidad de suministrar, alterar o eliminar información física y/o digital de la empresa con el fin de generar beneficios propios o a terceros.</v>
      </c>
      <c r="D31" s="52" t="str">
        <f>+'Anexo 2. Matriz Concecuencia RC'!E33</f>
        <v>Afectación a la imagen corporativa.
Reprocesos operativos.
Afectación disciplinaria y/o fiscales.</v>
      </c>
      <c r="E31" s="11">
        <v>2</v>
      </c>
      <c r="F31" s="15">
        <v>20</v>
      </c>
      <c r="G31" s="67">
        <f>+IFERROR(INDEX('Anexo 3. Metodología '!$F$14:$H$18,MATCH('Anexo 4. Valoración RC'!E31,'Anexo 3. Metodología '!$E$14:$E$18,0),MATCH('Anexo 4. Valoración RC'!F31,'Anexo 3. Metodología '!$F$20:$H$20,0)),"")</f>
        <v>40</v>
      </c>
      <c r="H31" s="7" t="s">
        <v>303</v>
      </c>
      <c r="I31" s="11">
        <v>1</v>
      </c>
      <c r="J31" s="15">
        <v>20</v>
      </c>
      <c r="K31" s="67">
        <f>+IFERROR(INDEX('Anexo 3. Metodología '!$F$14:$H$18,MATCH('Anexo 4. Valoración RC'!I31,'Anexo 3. Metodología '!$E$14:$E$18,0),MATCH('Anexo 4. Valoración RC'!J31,'Anexo 3. Metodología '!$F$20:$H$20,0)),"")</f>
        <v>20</v>
      </c>
      <c r="L31" s="5">
        <v>2025</v>
      </c>
      <c r="M31" s="7" t="s">
        <v>304</v>
      </c>
      <c r="N31" s="5" t="s">
        <v>247</v>
      </c>
      <c r="O31" s="5"/>
      <c r="P31" s="8" t="str">
        <f>+'Anexo 2. Matriz Concecuencia RC'!B33</f>
        <v>Gestión Documental</v>
      </c>
      <c r="Q31" s="9"/>
      <c r="R31" s="9"/>
      <c r="S31" s="9"/>
      <c r="T31" s="53"/>
      <c r="U31" s="38"/>
    </row>
    <row r="32" spans="1:21" ht="51">
      <c r="A32" s="51" t="str">
        <f>+'Anexo 2. Matriz Concecuencia RC'!A34</f>
        <v>R24</v>
      </c>
      <c r="B32" s="52" t="str">
        <f>+'Anexo 2. Matriz Concecuencia RC'!C34</f>
        <v>Tráfico de influencias.
Desconocimiento de la normatividad.
Personal poco calificado.</v>
      </c>
      <c r="C32" s="52" t="str">
        <f>+'Anexo 2. Matriz Concecuencia RC'!D34</f>
        <v>Posibilidad de realizar una actualización tarifaria sin el cumplimiento de los lineamientos normativos a fin de generar beneficios propios o a terceros.</v>
      </c>
      <c r="D32" s="52" t="str">
        <f>+'Anexo 2. Matriz Concecuencia RC'!E34</f>
        <v>Perdidas económicas.</v>
      </c>
      <c r="E32" s="11">
        <v>3</v>
      </c>
      <c r="F32" s="15">
        <v>20</v>
      </c>
      <c r="G32" s="67">
        <f>+IFERROR(INDEX('Anexo 3. Metodología '!$F$14:$H$18,MATCH('Anexo 4. Valoración RC'!E32,'Anexo 3. Metodología '!$E$14:$E$18,0),MATCH('Anexo 4. Valoración RC'!F32,'Anexo 3. Metodología '!$F$20:$H$20,0)),"")</f>
        <v>60</v>
      </c>
      <c r="H32" s="7" t="s">
        <v>305</v>
      </c>
      <c r="I32" s="11">
        <v>2</v>
      </c>
      <c r="J32" s="15">
        <v>20</v>
      </c>
      <c r="K32" s="67">
        <f>+IFERROR(INDEX('Anexo 3. Metodología '!$F$14:$H$18,MATCH('Anexo 4. Valoración RC'!I32,'Anexo 3. Metodología '!$E$14:$E$18,0),MATCH('Anexo 4. Valoración RC'!J32,'Anexo 3. Metodología '!$F$20:$H$20,0)),"")</f>
        <v>40</v>
      </c>
      <c r="L32" s="5">
        <v>2025</v>
      </c>
      <c r="M32" s="7" t="s">
        <v>306</v>
      </c>
      <c r="N32" s="5" t="s">
        <v>247</v>
      </c>
      <c r="O32" s="5"/>
      <c r="P32" s="8" t="str">
        <f>+'Anexo 2. Matriz Concecuencia RC'!B34</f>
        <v>Planeación Estratégica y Gestión Regulatoria</v>
      </c>
      <c r="Q32" s="9"/>
      <c r="R32" s="9"/>
      <c r="S32" s="9"/>
      <c r="T32" s="53"/>
    </row>
    <row r="33" spans="1:21" ht="61.15">
      <c r="A33" s="51" t="str">
        <f>+'Anexo 2. Matriz Concecuencia RC'!A35</f>
        <v>R25</v>
      </c>
      <c r="B33" s="52" t="str">
        <f>+'Anexo 2. Matriz Concecuencia RC'!C35</f>
        <v>Falta de control del proceso.
Falta de estandarización de procesos.
Tráfico de influencias.</v>
      </c>
      <c r="C33" s="52" t="str">
        <f>+'Anexo 2. Matriz Concecuencia RC'!D35</f>
        <v>Posibilidad de manipular, alterar o suministrar información de los resultados alcanzados en los planes y proyectos institucionales a fin de recibir o solicitar dadiva o beneficio a nombre propio o de terceros.</v>
      </c>
      <c r="D33" s="52" t="str">
        <f>+'Anexo 2. Matriz Concecuencia RC'!E35</f>
        <v>Perdida de la credibilidad institucional.
Incumplimiento de la planeación estratégica y del plan de desarrollo distrital.
Investigaciones disciplinarias y procesos sancionatorios por parte de organismos de control.</v>
      </c>
      <c r="E33" s="11">
        <v>3</v>
      </c>
      <c r="F33" s="15">
        <v>10</v>
      </c>
      <c r="G33" s="67">
        <f>+IFERROR(INDEX('Anexo 3. Metodología '!$F$14:$H$18,MATCH('Anexo 4. Valoración RC'!E33,'Anexo 3. Metodología '!$E$14:$E$18,0),MATCH('Anexo 4. Valoración RC'!F33,'Anexo 3. Metodología '!$F$20:$H$20,0)),"")</f>
        <v>30</v>
      </c>
      <c r="H33" s="7" t="s">
        <v>307</v>
      </c>
      <c r="I33" s="11">
        <v>2</v>
      </c>
      <c r="J33" s="15">
        <v>10</v>
      </c>
      <c r="K33" s="67">
        <f>+IFERROR(INDEX('Anexo 3. Metodología '!$F$14:$H$18,MATCH('Anexo 4. Valoración RC'!I33,'Anexo 3. Metodología '!$E$14:$E$18,0),MATCH('Anexo 4. Valoración RC'!J33,'Anexo 3. Metodología '!$F$20:$H$20,0)),"")</f>
        <v>20</v>
      </c>
      <c r="L33" s="5">
        <v>2025</v>
      </c>
      <c r="M33" s="7" t="s">
        <v>308</v>
      </c>
      <c r="N33" s="5" t="s">
        <v>247</v>
      </c>
      <c r="O33" s="5"/>
      <c r="P33" s="8" t="str">
        <f>+'Anexo 2. Matriz Concecuencia RC'!B35</f>
        <v>Planeación Estratégica y Gestión Regulatoria</v>
      </c>
      <c r="Q33" s="9"/>
      <c r="R33" s="9"/>
      <c r="S33" s="9"/>
      <c r="T33" s="53"/>
      <c r="U33" s="38"/>
    </row>
    <row r="34" spans="1:21" ht="30.6">
      <c r="A34" s="51" t="str">
        <f>+'Anexo 2. Matriz Concecuencia RC'!A36</f>
        <v>R26</v>
      </c>
      <c r="B34" s="52" t="str">
        <f>+'Anexo 2. Matriz Concecuencia RC'!C36</f>
        <v>Exceso de poder.
Intereses particulares.</v>
      </c>
      <c r="C34" s="52" t="str">
        <f>+'Anexo 2. Matriz Concecuencia RC'!D36</f>
        <v>Posibilidad de alterar la veracidad de la información de interés ciudadano, a fin de obtener beneficio  propio o de un tercero.</v>
      </c>
      <c r="D34" s="52" t="str">
        <f>+'Anexo 2. Matriz Concecuencia RC'!E36</f>
        <v xml:space="preserve">Desinformación.
Afectación de la imagen institucional. </v>
      </c>
      <c r="E34" s="11">
        <v>2</v>
      </c>
      <c r="F34" s="15">
        <v>10</v>
      </c>
      <c r="G34" s="67">
        <f>+IFERROR(INDEX('Anexo 3. Metodología '!$F$14:$H$18,MATCH('Anexo 4. Valoración RC'!E34,'Anexo 3. Metodología '!$E$14:$E$18,0),MATCH('Anexo 4. Valoración RC'!F34,'Anexo 3. Metodología '!$F$20:$H$20,0)),"")</f>
        <v>20</v>
      </c>
      <c r="H34" s="7" t="s">
        <v>262</v>
      </c>
      <c r="I34" s="11">
        <v>1</v>
      </c>
      <c r="J34" s="15">
        <v>10</v>
      </c>
      <c r="K34" s="67">
        <f>+IFERROR(INDEX('Anexo 3. Metodología '!$F$14:$H$18,MATCH('Anexo 4. Valoración RC'!I34,'Anexo 3. Metodología '!$E$14:$E$18,0),MATCH('Anexo 4. Valoración RC'!J34,'Anexo 3. Metodología '!$F$20:$H$20,0)),"")</f>
        <v>10</v>
      </c>
      <c r="L34" s="5">
        <v>2025</v>
      </c>
      <c r="M34" s="7" t="s">
        <v>309</v>
      </c>
      <c r="N34" s="5" t="s">
        <v>247</v>
      </c>
      <c r="O34" s="5"/>
      <c r="P34" s="8" t="str">
        <f>+'Anexo 2. Matriz Concecuencia RC'!B36</f>
        <v>Comunicación Estratégica</v>
      </c>
      <c r="Q34" s="9"/>
      <c r="R34" s="9"/>
      <c r="S34" s="9"/>
      <c r="T34" s="53"/>
    </row>
    <row r="35" spans="1:21" ht="30.6">
      <c r="A35" s="51" t="str">
        <f>+'Anexo 2. Matriz Concecuencia RC'!A37</f>
        <v>R27</v>
      </c>
      <c r="B35" s="52" t="str">
        <f>+'Anexo 2. Matriz Concecuencia RC'!C37</f>
        <v>Falta de profesionalismo.
Falta de ética profesional.</v>
      </c>
      <c r="C35" s="52" t="str">
        <f>+'Anexo 2. Matriz Concecuencia RC'!D37</f>
        <v xml:space="preserve">Posibilidad de entregar información clasificada y no autorizada a medios masivos de comunicación o a un tercero a cambio de dadivas o beneficio de un tercero. </v>
      </c>
      <c r="D35" s="52" t="str">
        <f>+'Anexo 2. Matriz Concecuencia RC'!E37</f>
        <v xml:space="preserve">Afectación de la imagen institucional. </v>
      </c>
      <c r="E35" s="11">
        <v>3</v>
      </c>
      <c r="F35" s="15">
        <v>20</v>
      </c>
      <c r="G35" s="67">
        <f>+IFERROR(INDEX('Anexo 3. Metodología '!$F$14:$H$18,MATCH('Anexo 4. Valoración RC'!E35,'Anexo 3. Metodología '!$E$14:$E$18,0),MATCH('Anexo 4. Valoración RC'!F35,'Anexo 3. Metodología '!$F$20:$H$20,0)),"")</f>
        <v>60</v>
      </c>
      <c r="H35" s="7" t="s">
        <v>310</v>
      </c>
      <c r="I35" s="11">
        <v>2</v>
      </c>
      <c r="J35" s="15">
        <v>20</v>
      </c>
      <c r="K35" s="67">
        <f>+IFERROR(INDEX('Anexo 3. Metodología '!$F$14:$H$18,MATCH('Anexo 4. Valoración RC'!I35,'Anexo 3. Metodología '!$E$14:$E$18,0),MATCH('Anexo 4. Valoración RC'!J35,'Anexo 3. Metodología '!$F$20:$H$20,0)),"")</f>
        <v>40</v>
      </c>
      <c r="L35" s="5">
        <v>2025</v>
      </c>
      <c r="M35" s="7" t="s">
        <v>311</v>
      </c>
      <c r="N35" s="5" t="s">
        <v>247</v>
      </c>
      <c r="O35" s="5" t="s">
        <v>312</v>
      </c>
      <c r="P35" s="8" t="str">
        <f>+'Anexo 2. Matriz Concecuencia RC'!B37</f>
        <v>Comunicación Estratégica</v>
      </c>
      <c r="Q35" s="9"/>
      <c r="R35" s="9"/>
      <c r="S35" s="9"/>
      <c r="T35" s="53"/>
      <c r="U35" s="38"/>
    </row>
    <row r="36" spans="1:21" ht="91.9">
      <c r="A36" s="51" t="str">
        <f>+'Anexo 2. Matriz Concecuencia RC'!A38</f>
        <v>R28</v>
      </c>
      <c r="B36" s="52" t="str">
        <f>+'Anexo 2. Matriz Concecuencia RC'!C39</f>
        <v>Falta de ética profesional.
Falta de control y seguimiento.
Incumplimiento en la relación de precios del portafolio.</v>
      </c>
      <c r="C36" s="52" t="str">
        <f>+'Anexo 2. Matriz Concecuencia RC'!D38</f>
        <v>Posibilidad de omitir controles derivados del contrato de concesión a fin de obtener dadivas o para beneficiar a un tercero.</v>
      </c>
      <c r="D36" s="52" t="str">
        <f>+'Anexo 2. Matriz Concecuencia RC'!E38</f>
        <v>Sanciones fiscales y/o penales.
Perdida de la buena imagen institucional.
Deficiencias en la prestación del servicio.
Afectaciones ambientales en el distrito.
Perdidas económicas.</v>
      </c>
      <c r="E36" s="11">
        <v>3</v>
      </c>
      <c r="F36" s="15">
        <v>20</v>
      </c>
      <c r="G36" s="67">
        <f>+IFERROR(INDEX('Anexo 3. Metodología '!$F$14:$H$18,MATCH('Anexo 4. Valoración RC'!E36,'Anexo 3. Metodología '!$E$14:$E$18,0),MATCH('Anexo 4. Valoración RC'!F36,'Anexo 3. Metodología '!$F$20:$H$20,0)),"")</f>
        <v>60</v>
      </c>
      <c r="H36" s="7" t="s">
        <v>313</v>
      </c>
      <c r="I36" s="11">
        <v>2</v>
      </c>
      <c r="J36" s="15">
        <v>20</v>
      </c>
      <c r="K36" s="67">
        <f>+IFERROR(INDEX('Anexo 3. Metodología '!$F$14:$H$18,MATCH('Anexo 4. Valoración RC'!I36,'Anexo 3. Metodología '!$E$14:$E$18,0),MATCH('Anexo 4. Valoración RC'!J36,'Anexo 3. Metodología '!$F$20:$H$20,0)),"")</f>
        <v>40</v>
      </c>
      <c r="L36" s="5">
        <v>2025</v>
      </c>
      <c r="M36" s="7" t="s">
        <v>314</v>
      </c>
      <c r="N36" s="5" t="s">
        <v>247</v>
      </c>
      <c r="O36" s="5"/>
      <c r="P36" s="8" t="str">
        <f>+'Anexo 2. Matriz Concecuencia RC'!B38</f>
        <v>Aseo</v>
      </c>
      <c r="Q36" s="9"/>
      <c r="R36" s="9"/>
      <c r="S36" s="9"/>
      <c r="T36" s="53"/>
    </row>
    <row r="37" spans="1:21" ht="61.15">
      <c r="A37" s="51" t="str">
        <f>+'Anexo 2. Matriz Concecuencia RC'!A39</f>
        <v>R29</v>
      </c>
      <c r="B37" s="52" t="str">
        <f>+'Anexo 2. Matriz Concecuencia RC'!C40</f>
        <v>Falta de verificación de los requisitos exigidos para otorgar las comisiones por servicios.
Intereses particulares.
Desconocimiento de la norma.</v>
      </c>
      <c r="C37" s="52" t="str">
        <f>+'Anexo 2. Matriz Concecuencia RC'!D39</f>
        <v>Posibilidad de malversar los recursos de la unidad de servicios a fin de generar beneficio propio o a terceros.</v>
      </c>
      <c r="D37" s="52" t="str">
        <f>+'Anexo 2. Matriz Concecuencia RC'!E39</f>
        <v>Perdidas económicas.
Perdida de la buena imagen institucional.</v>
      </c>
      <c r="E37" s="11">
        <v>3</v>
      </c>
      <c r="F37" s="15">
        <v>10</v>
      </c>
      <c r="G37" s="67">
        <f>+IFERROR(INDEX('Anexo 3. Metodología '!$F$14:$H$18,MATCH('Anexo 4. Valoración RC'!E37,'Anexo 3. Metodología '!$E$14:$E$18,0),MATCH('Anexo 4. Valoración RC'!F37,'Anexo 3. Metodología '!$F$20:$H$20,0)),"")</f>
        <v>30</v>
      </c>
      <c r="H37" s="7" t="s">
        <v>315</v>
      </c>
      <c r="I37" s="11">
        <v>2</v>
      </c>
      <c r="J37" s="15">
        <v>10</v>
      </c>
      <c r="K37" s="67">
        <f>+IFERROR(INDEX('Anexo 3. Metodología '!$F$14:$H$18,MATCH('Anexo 4. Valoración RC'!I37,'Anexo 3. Metodología '!$E$14:$E$18,0),MATCH('Anexo 4. Valoración RC'!J37,'Anexo 3. Metodología '!$F$20:$H$20,0)),"")</f>
        <v>20</v>
      </c>
      <c r="L37" s="5">
        <v>2025</v>
      </c>
      <c r="M37" s="7" t="s">
        <v>316</v>
      </c>
      <c r="N37" s="5" t="s">
        <v>247</v>
      </c>
      <c r="O37" s="5" t="s">
        <v>317</v>
      </c>
      <c r="P37" s="8" t="str">
        <f>+'Anexo 2. Matriz Concecuencia RC'!B39</f>
        <v>Actividades complementarias</v>
      </c>
      <c r="Q37" s="9"/>
      <c r="R37" s="9"/>
      <c r="S37" s="9"/>
      <c r="T37" s="53"/>
      <c r="U37" s="38"/>
    </row>
    <row r="38" spans="1:21" ht="61.15">
      <c r="A38" s="51" t="str">
        <f>+'Anexo 2. Matriz Concecuencia RC'!A40</f>
        <v>R30</v>
      </c>
      <c r="B38" s="52" t="str">
        <f>+'Anexo 2. Matriz Concecuencia RC'!C40</f>
        <v>Falta de verificación de los requisitos exigidos para otorgar las comisiones por servicios.
Intereses particulares.
Desconocimiento de la norma.</v>
      </c>
      <c r="C38" s="52" t="str">
        <f>+'Anexo 2. Matriz Concecuencia RC'!D40</f>
        <v>Posibilidad de pago de viáticos sin el lleno de los requisitos descritos en la normatividad vigente a fin de obtener beneficio propio o a terceros.</v>
      </c>
      <c r="D38" s="52" t="str">
        <f>+'Anexo 2. Matriz Concecuencia RC'!E40</f>
        <v>Perdidas económicas.
Sanciones fiscales y/o penales.
Perdida de la buena imagen institucional.</v>
      </c>
      <c r="E38" s="11">
        <v>3</v>
      </c>
      <c r="F38" s="15">
        <v>10</v>
      </c>
      <c r="G38" s="67">
        <f>+IFERROR(INDEX('Anexo 3. Metodología '!$F$14:$H$18,MATCH('Anexo 4. Valoración RC'!E38,'Anexo 3. Metodología '!$E$14:$E$18,0),MATCH('Anexo 4. Valoración RC'!F38,'Anexo 3. Metodología '!$F$20:$H$20,0)),"")</f>
        <v>30</v>
      </c>
      <c r="H38" s="7" t="s">
        <v>318</v>
      </c>
      <c r="I38" s="11">
        <v>2</v>
      </c>
      <c r="J38" s="15">
        <v>10</v>
      </c>
      <c r="K38" s="67">
        <f>+IFERROR(INDEX('Anexo 3. Metodología '!$F$14:$H$18,MATCH('Anexo 4. Valoración RC'!I38,'Anexo 3. Metodología '!$E$14:$E$18,0),MATCH('Anexo 4. Valoración RC'!J38,'Anexo 3. Metodología '!$F$20:$H$20,0)),"")</f>
        <v>20</v>
      </c>
      <c r="L38" s="5">
        <v>2025</v>
      </c>
      <c r="M38" s="7" t="s">
        <v>319</v>
      </c>
      <c r="N38" s="5" t="s">
        <v>247</v>
      </c>
      <c r="O38" s="5" t="s">
        <v>278</v>
      </c>
      <c r="P38" s="8" t="str">
        <f>+'Anexo 2. Matriz Concecuencia RC'!B40</f>
        <v>Capital Humano</v>
      </c>
      <c r="Q38" s="9"/>
      <c r="R38" s="9"/>
      <c r="S38" s="9"/>
      <c r="T38" s="53"/>
    </row>
    <row r="39" spans="1:21" ht="71.45">
      <c r="A39" s="51" t="str">
        <f>+'Anexo 2. Matriz Concecuencia RC'!A41</f>
        <v>R31</v>
      </c>
      <c r="B39" s="52" t="str">
        <f>+'Anexo 2. Matriz Concecuencia RC'!C41</f>
        <v>Falta de procesos estandarizados.
Falta de control y seguimientos.
Intereses particulares.</v>
      </c>
      <c r="C39" s="52" t="str">
        <f>+'Anexo 2. Matriz Concecuencia RC'!D41</f>
        <v>Posibilidad de hacer uso indebido de los recursos y/o materiales de la empresa destinados a la ejecución de actividades de diseño, construcción, operación y mantenimiento de la infraestructura de acueducto,  que no estén autorizados por la entidad, para beneficio propio o de un tercero.</v>
      </c>
      <c r="D39" s="52" t="str">
        <f>+'Anexo 2. Matriz Concecuencia RC'!E41</f>
        <v>Fallas en la operación.
Perdidas económicas para la empresa.
Sanciones fiscales y/o penales.
Perdida de la buena imagen institucional.</v>
      </c>
      <c r="E39" s="11">
        <v>4</v>
      </c>
      <c r="F39" s="15">
        <v>10</v>
      </c>
      <c r="G39" s="67">
        <f>+IFERROR(INDEX('Anexo 3. Metodología '!$F$14:$H$18,MATCH('Anexo 4. Valoración RC'!E39,'Anexo 3. Metodología '!$E$14:$E$18,0),MATCH('Anexo 4. Valoración RC'!F39,'Anexo 3. Metodología '!$F$20:$H$20,0)),"")</f>
        <v>40</v>
      </c>
      <c r="H39" s="7" t="s">
        <v>320</v>
      </c>
      <c r="I39" s="11">
        <v>3</v>
      </c>
      <c r="J39" s="15">
        <v>10</v>
      </c>
      <c r="K39" s="67">
        <f>+IFERROR(INDEX('Anexo 3. Metodología '!$F$14:$H$18,MATCH('Anexo 4. Valoración RC'!I39,'Anexo 3. Metodología '!$E$14:$E$18,0),MATCH('Anexo 4. Valoración RC'!J39,'Anexo 3. Metodología '!$F$20:$H$20,0)),"")</f>
        <v>30</v>
      </c>
      <c r="L39" s="5">
        <v>2025</v>
      </c>
      <c r="M39" s="7" t="s">
        <v>321</v>
      </c>
      <c r="N39" s="5" t="s">
        <v>247</v>
      </c>
      <c r="O39" s="5" t="s">
        <v>322</v>
      </c>
      <c r="P39" s="8" t="str">
        <f>+'Anexo 2. Matriz Concecuencia RC'!B41</f>
        <v>Acueducto</v>
      </c>
      <c r="Q39" s="9"/>
      <c r="R39" s="9"/>
      <c r="S39" s="9"/>
      <c r="T39" s="53"/>
      <c r="U39" s="38"/>
    </row>
    <row r="40" spans="1:21" ht="61.15">
      <c r="A40" s="51" t="str">
        <f>+'Anexo 2. Matriz Concecuencia RC'!A42</f>
        <v>R32</v>
      </c>
      <c r="B40" s="52" t="str">
        <f>+'Anexo 2. Matriz Concecuencia RC'!C42</f>
        <v>Falta de procesos estandarizados.
Falta de control y seguimientos.
Intereses particulares.</v>
      </c>
      <c r="C40" s="52" t="str">
        <f>+'Anexo 2. Matriz Concecuencia RC'!D42</f>
        <v>Posibilidad de hacer uso indebido de los recursos y/o materiales de la empresa destinados a la ejecución de actividades de diseño, construcción, operación y mantenimiento de la infraestructura de alcantarillado,  que no estén autorizados por la entidad, para beneficio propio o el de un tercero.</v>
      </c>
      <c r="D40" s="52" t="str">
        <f>+'Anexo 2. Matriz Concecuencia RC'!E42</f>
        <v>Sanciones fiscales y/o penales.
Perdida de la buena imagen institucional.</v>
      </c>
      <c r="E40" s="11">
        <v>4</v>
      </c>
      <c r="F40" s="15">
        <v>10</v>
      </c>
      <c r="G40" s="67">
        <f>+IFERROR(INDEX('Anexo 3. Metodología '!$F$14:$H$18,MATCH('Anexo 4. Valoración RC'!E40,'Anexo 3. Metodología '!$E$14:$E$18,0),MATCH('Anexo 4. Valoración RC'!F40,'Anexo 3. Metodología '!$F$20:$H$20,0)),"")</f>
        <v>40</v>
      </c>
      <c r="H40" s="7" t="s">
        <v>323</v>
      </c>
      <c r="I40" s="11">
        <v>3</v>
      </c>
      <c r="J40" s="15">
        <v>10</v>
      </c>
      <c r="K40" s="67">
        <f>+IFERROR(INDEX('Anexo 3. Metodología '!$F$14:$H$18,MATCH('Anexo 4. Valoración RC'!I40,'Anexo 3. Metodología '!$E$14:$E$18,0),MATCH('Anexo 4. Valoración RC'!J40,'Anexo 3. Metodología '!$F$20:$H$20,0)),"")</f>
        <v>30</v>
      </c>
      <c r="L40" s="5">
        <v>2025</v>
      </c>
      <c r="M40" s="7" t="s">
        <v>324</v>
      </c>
      <c r="N40" s="5" t="s">
        <v>247</v>
      </c>
      <c r="O40" s="5" t="s">
        <v>322</v>
      </c>
      <c r="P40" s="8" t="str">
        <f>+'Anexo 2. Matriz Concecuencia RC'!B42</f>
        <v>Alcantarillado</v>
      </c>
      <c r="Q40" s="9"/>
      <c r="R40" s="9"/>
      <c r="S40" s="9"/>
      <c r="T40" s="53"/>
    </row>
    <row r="41" spans="1:21" ht="51">
      <c r="A41" s="51" t="str">
        <f>+'Anexo 2. Matriz Concecuencia RC'!A43</f>
        <v>R33</v>
      </c>
      <c r="B41" s="52" t="str">
        <f>+'Anexo 2. Matriz Concecuencia RC'!C43</f>
        <v>Falta de procesos estandarizados.
Falta de control y seguimientos.
Intereses particulares.</v>
      </c>
      <c r="C41" s="52" t="str">
        <f>+'Anexo 2. Matriz Concecuencia RC'!D43</f>
        <v>Posibilidad de manipular los registros de las pruebas de laboratorio a cambio de dadivas o beneficios a nombre propio o de terceros.</v>
      </c>
      <c r="D41" s="52" t="str">
        <f>+'Anexo 2. Matriz Concecuencia RC'!E43</f>
        <v>Sanciones fiscales y/o penales.
Perdida de la buena imagen institucional.</v>
      </c>
      <c r="E41" s="11">
        <v>2</v>
      </c>
      <c r="F41" s="15">
        <v>20</v>
      </c>
      <c r="G41" s="67">
        <f>+IFERROR(INDEX('Anexo 3. Metodología '!$F$14:$H$18,MATCH('Anexo 4. Valoración RC'!E41,'Anexo 3. Metodología '!$E$14:$E$18,0),MATCH('Anexo 4. Valoración RC'!F41,'Anexo 3. Metodología '!$F$20:$H$20,0)),"")</f>
        <v>40</v>
      </c>
      <c r="H41" s="7" t="s">
        <v>325</v>
      </c>
      <c r="I41" s="11">
        <v>1</v>
      </c>
      <c r="J41" s="15">
        <v>20</v>
      </c>
      <c r="K41" s="67">
        <f>+IFERROR(INDEX('Anexo 3. Metodología '!$F$14:$H$18,MATCH('Anexo 4. Valoración RC'!I41,'Anexo 3. Metodología '!$E$14:$E$18,0),MATCH('Anexo 4. Valoración RC'!J41,'Anexo 3. Metodología '!$F$20:$H$20,0)),"")</f>
        <v>20</v>
      </c>
      <c r="L41" s="5">
        <v>2025</v>
      </c>
      <c r="M41" s="7" t="s">
        <v>326</v>
      </c>
      <c r="N41" s="5" t="s">
        <v>247</v>
      </c>
      <c r="O41" s="5"/>
      <c r="P41" s="8" t="str">
        <f>+'Anexo 2. Matriz Concecuencia RC'!B43</f>
        <v>Laboratorio</v>
      </c>
      <c r="Q41" s="9"/>
      <c r="R41" s="9"/>
      <c r="S41" s="9"/>
      <c r="T41" s="53"/>
      <c r="U41" s="38"/>
    </row>
    <row r="42" spans="1:21" ht="30.6">
      <c r="A42" s="51" t="str">
        <f>+'Anexo 2. Matriz Concecuencia RC'!A44</f>
        <v>R34</v>
      </c>
      <c r="B42" s="52" t="str">
        <f>+'Anexo 2. Matriz Concecuencia RC'!C44</f>
        <v>Falta de ética profesional.
Falta de control del proceso.</v>
      </c>
      <c r="C42" s="52" t="str">
        <f>+'Anexo 2. Matriz Concecuencia RC'!D44</f>
        <v>Posibilidad de permitir la captación no autorizada del servicio de agua, por parte de los colaboradores de la empresa para beneficio propio o de un tercero.</v>
      </c>
      <c r="D42" s="52" t="str">
        <f>+'Anexo 2. Matriz Concecuencia RC'!E44</f>
        <v>Perdidas económicas para la empresa.
Sanciones fiscales y/o penales.</v>
      </c>
      <c r="E42" s="11">
        <v>4</v>
      </c>
      <c r="F42" s="15">
        <v>10</v>
      </c>
      <c r="G42" s="67">
        <f>+IFERROR(INDEX('Anexo 3. Metodología '!$F$14:$H$18,MATCH('Anexo 4. Valoración RC'!E42,'Anexo 3. Metodología '!$E$14:$E$18,0),MATCH('Anexo 4. Valoración RC'!F42,'Anexo 3. Metodología '!$F$20:$H$20,0)),"")</f>
        <v>40</v>
      </c>
      <c r="H42" s="7" t="s">
        <v>327</v>
      </c>
      <c r="I42" s="11">
        <v>4</v>
      </c>
      <c r="J42" s="15">
        <v>10</v>
      </c>
      <c r="K42" s="67">
        <f>+IFERROR(INDEX('Anexo 3. Metodología '!$F$14:$H$18,MATCH('Anexo 4. Valoración RC'!I42,'Anexo 3. Metodología '!$E$14:$E$18,0),MATCH('Anexo 4. Valoración RC'!J42,'Anexo 3. Metodología '!$F$20:$H$20,0)),"")</f>
        <v>40</v>
      </c>
      <c r="L42" s="5">
        <v>2025</v>
      </c>
      <c r="M42" s="7" t="s">
        <v>328</v>
      </c>
      <c r="N42" s="5" t="s">
        <v>247</v>
      </c>
      <c r="O42" s="5" t="s">
        <v>329</v>
      </c>
      <c r="P42" s="8" t="str">
        <f>+'Anexo 2. Matriz Concecuencia RC'!B44</f>
        <v>Acueducto</v>
      </c>
      <c r="Q42" s="9"/>
      <c r="R42" s="9"/>
      <c r="S42" s="9"/>
      <c r="T42" s="53"/>
      <c r="U42" s="38"/>
    </row>
    <row r="43" spans="1:21" ht="63.6" customHeight="1">
      <c r="A43" s="51" t="str">
        <f>+'Anexo 2. Matriz Concecuencia RC'!A45</f>
        <v>R35</v>
      </c>
      <c r="B43" s="52" t="str">
        <f>+'Anexo 2. Matriz Concecuencia RC'!C45</f>
        <v>Falta de procesos estandarizados.
Falta de control y seguimientos.
Intereses particulares.</v>
      </c>
      <c r="C43" s="52" t="str">
        <f>+'Anexo 2. Matriz Concecuencia RC'!D45</f>
        <v>Posibilidad de omitir la ejecución de actividades de control operativas, para beneficios propio o a particulares.</v>
      </c>
      <c r="D43" s="52" t="str">
        <f>+'Anexo 2. Matriz Concecuencia RC'!E45</f>
        <v>Fallas en la operación.
Perdidas económicas para la empresa.
Sanciones fiscales y/o penales.
Perdida de la buena imagen institucional.</v>
      </c>
      <c r="E43" s="11">
        <v>3</v>
      </c>
      <c r="F43" s="15">
        <v>5</v>
      </c>
      <c r="G43" s="67">
        <f>+IFERROR(INDEX('Anexo 3. Metodología '!$F$14:$H$18,MATCH('Anexo 4. Valoración RC'!E43,'Anexo 3. Metodología '!$E$14:$E$18,0),MATCH('Anexo 4. Valoración RC'!F43,'Anexo 3. Metodología '!$F$20:$H$20,0)),"")</f>
        <v>15</v>
      </c>
      <c r="H43" s="7" t="s">
        <v>330</v>
      </c>
      <c r="I43" s="11">
        <v>2</v>
      </c>
      <c r="J43" s="15">
        <v>5</v>
      </c>
      <c r="K43" s="67">
        <f>+IFERROR(INDEX('Anexo 3. Metodología '!$F$14:$H$18,MATCH('Anexo 4. Valoración RC'!I43,'Anexo 3. Metodología '!$E$14:$E$18,0),MATCH('Anexo 4. Valoración RC'!J43,'Anexo 3. Metodología '!$F$20:$H$20,0)),"")</f>
        <v>10</v>
      </c>
      <c r="L43" s="5">
        <v>2025</v>
      </c>
      <c r="M43" s="7" t="s">
        <v>331</v>
      </c>
      <c r="N43" s="5" t="s">
        <v>247</v>
      </c>
      <c r="O43" s="5" t="s">
        <v>332</v>
      </c>
      <c r="P43" s="8" t="str">
        <f>+'Anexo 2. Matriz Concecuencia RC'!B45</f>
        <v>Aseo</v>
      </c>
      <c r="Q43" s="9"/>
      <c r="R43" s="9"/>
      <c r="S43" s="9"/>
      <c r="T43" s="53"/>
      <c r="U43" s="38"/>
    </row>
    <row r="44" spans="1:21" ht="61.15">
      <c r="A44" s="51" t="str">
        <f>+'Anexo 2. Matriz Concecuencia RC'!A46</f>
        <v>R36</v>
      </c>
      <c r="B44" s="52" t="str">
        <f>+'Anexo 2. Matriz Concecuencia RC'!C46</f>
        <v>Falta de planeación.
Desconocimiento del proceso.
Ausencia o debilidad de los controles en el proceso de contratación.</v>
      </c>
      <c r="C44" s="52" t="str">
        <f>+'Anexo 2. Matriz Concecuencia RC'!D46</f>
        <v>Posibilidad de adquirir o contratar elementos que no sean funcionales para la unidad de aseo con el fin de obtener beneficio propio o a terceros.</v>
      </c>
      <c r="D44" s="52" t="str">
        <f>+'Anexo 2. Matriz Concecuencia RC'!E46</f>
        <v>Perdidas económicas para la empresa.
Perdida de la buena imagen institucional.
Investigaciones disciplinarias y procesos sancionatorios por parte de organismos de control.</v>
      </c>
      <c r="E44" s="11">
        <v>3</v>
      </c>
      <c r="F44" s="15">
        <v>10</v>
      </c>
      <c r="G44" s="67">
        <f>+IFERROR(INDEX('Anexo 3. Metodología '!$F$14:$H$18,MATCH('Anexo 4. Valoración RC'!E44,'Anexo 3. Metodología '!$E$14:$E$18,0),MATCH('Anexo 4. Valoración RC'!F44,'Anexo 3. Metodología '!$F$20:$H$20,0)),"")</f>
        <v>30</v>
      </c>
      <c r="H44" s="7" t="s">
        <v>333</v>
      </c>
      <c r="I44" s="11">
        <v>2</v>
      </c>
      <c r="J44" s="15">
        <v>10</v>
      </c>
      <c r="K44" s="67">
        <f>+IFERROR(INDEX('Anexo 3. Metodología '!$F$14:$H$18,MATCH('Anexo 4. Valoración RC'!I44,'Anexo 3. Metodología '!$E$14:$E$18,0),MATCH('Anexo 4. Valoración RC'!J44,'Anexo 3. Metodología '!$F$20:$H$20,0)),"")</f>
        <v>20</v>
      </c>
      <c r="L44" s="5">
        <v>2025</v>
      </c>
      <c r="M44" s="7" t="s">
        <v>334</v>
      </c>
      <c r="N44" s="5" t="s">
        <v>247</v>
      </c>
      <c r="O44" s="5"/>
      <c r="P44" s="8" t="str">
        <f>+'Anexo 2. Matriz Concecuencia RC'!B46</f>
        <v>Aseo</v>
      </c>
      <c r="Q44" s="9"/>
      <c r="R44" s="9"/>
      <c r="S44" s="9"/>
      <c r="T44" s="53"/>
      <c r="U44" s="38"/>
    </row>
    <row r="45" spans="1:21">
      <c r="A45" s="51" t="str">
        <f>+'Anexo 2. Matriz Concecuencia RC'!A47</f>
        <v>R37</v>
      </c>
      <c r="B45" s="52">
        <f>+'Anexo 2. Matriz Concecuencia RC'!C47</f>
        <v>0</v>
      </c>
      <c r="C45" s="52">
        <f>+'Anexo 2. Matriz Concecuencia RC'!D47</f>
        <v>0</v>
      </c>
      <c r="D45" s="52">
        <f>+'Anexo 2. Matriz Concecuencia RC'!E47</f>
        <v>0</v>
      </c>
      <c r="E45" s="11"/>
      <c r="F45" s="15"/>
      <c r="G45" s="67" t="str">
        <f>+IFERROR(INDEX('Anexo 3. Metodología '!$F$14:$H$18,MATCH('Anexo 4. Valoración RC'!E45,'Anexo 3. Metodología '!$E$14:$E$18,0),MATCH('Anexo 4. Valoración RC'!F45,'Anexo 3. Metodología '!$F$20:$H$20,0)),"")</f>
        <v/>
      </c>
      <c r="H45" s="7"/>
      <c r="I45" s="11"/>
      <c r="J45" s="15"/>
      <c r="K45" s="67" t="str">
        <f>+IFERROR(INDEX('Anexo 3. Metodología '!$F$14:$H$18,MATCH('Anexo 4. Valoración RC'!I45,'Anexo 3. Metodología '!$E$14:$E$18,0),MATCH('Anexo 4. Valoración RC'!J45,'Anexo 3. Metodología '!$F$20:$H$20,0)),"")</f>
        <v/>
      </c>
      <c r="L45" s="5"/>
      <c r="M45" s="7"/>
      <c r="N45" s="5"/>
      <c r="O45" s="5"/>
      <c r="P45" s="8" t="e">
        <f>+'Anexo 2. Matriz Concecuencia RC'!B47</f>
        <v>#N/A</v>
      </c>
      <c r="Q45" s="9"/>
      <c r="R45" s="9"/>
      <c r="S45" s="9"/>
      <c r="T45" s="53"/>
      <c r="U45" s="38"/>
    </row>
    <row r="46" spans="1:21">
      <c r="A46" s="51" t="str">
        <f>+'Anexo 2. Matriz Concecuencia RC'!A48</f>
        <v>R38</v>
      </c>
      <c r="B46" s="52">
        <f>+'Anexo 2. Matriz Concecuencia RC'!C48</f>
        <v>0</v>
      </c>
      <c r="C46" s="52">
        <f>+'Anexo 2. Matriz Concecuencia RC'!D48</f>
        <v>0</v>
      </c>
      <c r="D46" s="52">
        <f>+'Anexo 2. Matriz Concecuencia RC'!E48</f>
        <v>0</v>
      </c>
      <c r="E46" s="11"/>
      <c r="F46" s="15"/>
      <c r="G46" s="67" t="str">
        <f>+IFERROR(INDEX('Anexo 3. Metodología '!$F$14:$H$18,MATCH('Anexo 4. Valoración RC'!E46,'Anexo 3. Metodología '!$E$14:$E$18,0),MATCH('Anexo 4. Valoración RC'!F46,'Anexo 3. Metodología '!$F$20:$H$20,0)),"")</f>
        <v/>
      </c>
      <c r="H46" s="7"/>
      <c r="I46" s="11"/>
      <c r="J46" s="15"/>
      <c r="K46" s="67" t="str">
        <f>+IFERROR(INDEX('Anexo 3. Metodología '!$F$14:$H$18,MATCH('Anexo 4. Valoración RC'!I46,'Anexo 3. Metodología '!$E$14:$E$18,0),MATCH('Anexo 4. Valoración RC'!J46,'Anexo 3. Metodología '!$F$20:$H$20,0)),"")</f>
        <v/>
      </c>
      <c r="L46" s="5"/>
      <c r="M46" s="7"/>
      <c r="N46" s="5"/>
      <c r="O46" s="5"/>
      <c r="P46" s="8" t="e">
        <f>+'Anexo 2. Matriz Concecuencia RC'!B48</f>
        <v>#N/A</v>
      </c>
      <c r="Q46" s="9"/>
      <c r="R46" s="9"/>
      <c r="S46" s="9"/>
      <c r="T46" s="53"/>
      <c r="U46" s="38"/>
    </row>
    <row r="47" spans="1:21">
      <c r="A47" s="51" t="str">
        <f>+'Anexo 2. Matriz Concecuencia RC'!A49</f>
        <v>R39</v>
      </c>
      <c r="B47" s="52">
        <f>+'Anexo 2. Matriz Concecuencia RC'!C49</f>
        <v>0</v>
      </c>
      <c r="C47" s="52">
        <f>+'Anexo 2. Matriz Concecuencia RC'!D49</f>
        <v>0</v>
      </c>
      <c r="D47" s="52">
        <f>+'Anexo 2. Matriz Concecuencia RC'!E49</f>
        <v>0</v>
      </c>
      <c r="E47" s="11"/>
      <c r="F47" s="15"/>
      <c r="G47" s="67" t="str">
        <f>+IFERROR(INDEX('Anexo 3. Metodología '!$F$14:$H$18,MATCH('Anexo 4. Valoración RC'!E47,'Anexo 3. Metodología '!$E$14:$E$18,0),MATCH('Anexo 4. Valoración RC'!F47,'Anexo 3. Metodología '!$F$20:$H$20,0)),"")</f>
        <v/>
      </c>
      <c r="H47" s="7"/>
      <c r="I47" s="11"/>
      <c r="J47" s="15"/>
      <c r="K47" s="67" t="str">
        <f>+IFERROR(INDEX('Anexo 3. Metodología '!$F$14:$H$18,MATCH('Anexo 4. Valoración RC'!I47,'Anexo 3. Metodología '!$E$14:$E$18,0),MATCH('Anexo 4. Valoración RC'!J47,'Anexo 3. Metodología '!$F$20:$H$20,0)),"")</f>
        <v/>
      </c>
      <c r="L47" s="5"/>
      <c r="M47" s="7"/>
      <c r="N47" s="5"/>
      <c r="O47" s="5"/>
      <c r="P47" s="8" t="e">
        <f>+'Anexo 2. Matriz Concecuencia RC'!B49</f>
        <v>#N/A</v>
      </c>
      <c r="Q47" s="9"/>
      <c r="R47" s="9"/>
      <c r="S47" s="9"/>
      <c r="T47" s="53"/>
      <c r="U47" s="38"/>
    </row>
    <row r="48" spans="1:21">
      <c r="A48" s="51" t="str">
        <f>+'Anexo 2. Matriz Concecuencia RC'!A50</f>
        <v>R40</v>
      </c>
      <c r="B48" s="52">
        <f>+'Anexo 2. Matriz Concecuencia RC'!C50</f>
        <v>0</v>
      </c>
      <c r="C48" s="52">
        <f>+'Anexo 2. Matriz Concecuencia RC'!D50</f>
        <v>0</v>
      </c>
      <c r="D48" s="52">
        <f>+'Anexo 2. Matriz Concecuencia RC'!E50</f>
        <v>0</v>
      </c>
      <c r="E48" s="11"/>
      <c r="F48" s="15"/>
      <c r="G48" s="67" t="str">
        <f>+IFERROR(INDEX('Anexo 3. Metodología '!$F$14:$H$18,MATCH('Anexo 4. Valoración RC'!E48,'Anexo 3. Metodología '!$E$14:$E$18,0),MATCH('Anexo 4. Valoración RC'!F48,'Anexo 3. Metodología '!$F$20:$H$20,0)),"")</f>
        <v/>
      </c>
      <c r="H48" s="7"/>
      <c r="I48" s="11"/>
      <c r="J48" s="15"/>
      <c r="K48" s="67" t="str">
        <f>+IFERROR(INDEX('Anexo 3. Metodología '!$F$14:$H$18,MATCH('Anexo 4. Valoración RC'!I48,'Anexo 3. Metodología '!$E$14:$E$18,0),MATCH('Anexo 4. Valoración RC'!J48,'Anexo 3. Metodología '!$F$20:$H$20,0)),"")</f>
        <v/>
      </c>
      <c r="L48" s="5"/>
      <c r="M48" s="7"/>
      <c r="N48" s="5"/>
      <c r="O48" s="5"/>
      <c r="P48" s="8" t="e">
        <f>+'Anexo 2. Matriz Concecuencia RC'!B50</f>
        <v>#N/A</v>
      </c>
      <c r="Q48" s="9"/>
      <c r="R48" s="9"/>
      <c r="S48" s="9"/>
      <c r="T48" s="53"/>
      <c r="U48" s="38"/>
    </row>
    <row r="49" spans="1:21">
      <c r="A49" s="51" t="str">
        <f>+'Anexo 2. Matriz Concecuencia RC'!A51</f>
        <v>R41</v>
      </c>
      <c r="B49" s="52">
        <f>+'Anexo 2. Matriz Concecuencia RC'!C51</f>
        <v>0</v>
      </c>
      <c r="C49" s="52">
        <f>+'Anexo 2. Matriz Concecuencia RC'!D51</f>
        <v>0</v>
      </c>
      <c r="D49" s="52">
        <f>+'Anexo 2. Matriz Concecuencia RC'!E51</f>
        <v>0</v>
      </c>
      <c r="E49" s="11"/>
      <c r="F49" s="15"/>
      <c r="G49" s="67" t="str">
        <f>+IFERROR(INDEX('Anexo 3. Metodología '!$F$14:$H$18,MATCH('Anexo 4. Valoración RC'!E49,'Anexo 3. Metodología '!$E$14:$E$18,0),MATCH('Anexo 4. Valoración RC'!F49,'Anexo 3. Metodología '!$F$20:$H$20,0)),"")</f>
        <v/>
      </c>
      <c r="H49" s="7"/>
      <c r="I49" s="11"/>
      <c r="J49" s="15"/>
      <c r="K49" s="67" t="str">
        <f>+IFERROR(INDEX('Anexo 3. Metodología '!$F$14:$H$18,MATCH('Anexo 4. Valoración RC'!I49,'Anexo 3. Metodología '!$E$14:$E$18,0),MATCH('Anexo 4. Valoración RC'!J49,'Anexo 3. Metodología '!$F$20:$H$20,0)),"")</f>
        <v/>
      </c>
      <c r="L49" s="5"/>
      <c r="M49" s="7"/>
      <c r="N49" s="5"/>
      <c r="O49" s="5"/>
      <c r="P49" s="8" t="e">
        <f>+'Anexo 2. Matriz Concecuencia RC'!B51</f>
        <v>#N/A</v>
      </c>
      <c r="Q49" s="9"/>
      <c r="R49" s="9"/>
      <c r="S49" s="9"/>
      <c r="T49" s="53"/>
      <c r="U49" s="38"/>
    </row>
    <row r="50" spans="1:21">
      <c r="A50" s="51" t="str">
        <f>+'Anexo 2. Matriz Concecuencia RC'!A52</f>
        <v>R42</v>
      </c>
      <c r="B50" s="52">
        <f>+'Anexo 2. Matriz Concecuencia RC'!C52</f>
        <v>0</v>
      </c>
      <c r="C50" s="52">
        <f>+'Anexo 2. Matriz Concecuencia RC'!D52</f>
        <v>0</v>
      </c>
      <c r="D50" s="52">
        <f>+'Anexo 2. Matriz Concecuencia RC'!E52</f>
        <v>0</v>
      </c>
      <c r="E50" s="11"/>
      <c r="F50" s="15"/>
      <c r="G50" s="67" t="str">
        <f>+IFERROR(INDEX('Anexo 3. Metodología '!$F$14:$H$18,MATCH('Anexo 4. Valoración RC'!E50,'Anexo 3. Metodología '!$E$14:$E$18,0),MATCH('Anexo 4. Valoración RC'!F50,'Anexo 3. Metodología '!$F$20:$H$20,0)),"")</f>
        <v/>
      </c>
      <c r="H50" s="7"/>
      <c r="I50" s="11"/>
      <c r="J50" s="15"/>
      <c r="K50" s="67" t="str">
        <f>+IFERROR(INDEX('Anexo 3. Metodología '!$F$14:$H$18,MATCH('Anexo 4. Valoración RC'!I50,'Anexo 3. Metodología '!$E$14:$E$18,0),MATCH('Anexo 4. Valoración RC'!J50,'Anexo 3. Metodología '!$F$20:$H$20,0)),"")</f>
        <v/>
      </c>
      <c r="L50" s="5"/>
      <c r="M50" s="7"/>
      <c r="N50" s="5"/>
      <c r="O50" s="5"/>
      <c r="P50" s="8" t="e">
        <f>+'Anexo 2. Matriz Concecuencia RC'!B52</f>
        <v>#N/A</v>
      </c>
      <c r="Q50" s="9"/>
      <c r="R50" s="9"/>
      <c r="S50" s="9"/>
      <c r="T50" s="53"/>
    </row>
    <row r="51" spans="1:21">
      <c r="A51" s="51" t="str">
        <f>+'Anexo 2. Matriz Concecuencia RC'!A53</f>
        <v>R43</v>
      </c>
      <c r="B51" s="52">
        <f>+'Anexo 2. Matriz Concecuencia RC'!C53</f>
        <v>0</v>
      </c>
      <c r="C51" s="52">
        <f>+'Anexo 2. Matriz Concecuencia RC'!D53</f>
        <v>0</v>
      </c>
      <c r="D51" s="52">
        <f>+'Anexo 2. Matriz Concecuencia RC'!E53</f>
        <v>0</v>
      </c>
      <c r="E51" s="11"/>
      <c r="F51" s="15"/>
      <c r="G51" s="67" t="str">
        <f>+IFERROR(INDEX('Anexo 3. Metodología '!$F$14:$H$18,MATCH('Anexo 4. Valoración RC'!E51,'Anexo 3. Metodología '!$E$14:$E$18,0),MATCH('Anexo 4. Valoración RC'!F51,'Anexo 3. Metodología '!$F$20:$H$20,0)),"")</f>
        <v/>
      </c>
      <c r="H51" s="7"/>
      <c r="I51" s="11"/>
      <c r="J51" s="15"/>
      <c r="K51" s="67" t="str">
        <f>+IFERROR(INDEX('Anexo 3. Metodología '!$F$14:$H$18,MATCH('Anexo 4. Valoración RC'!I51,'Anexo 3. Metodología '!$E$14:$E$18,0),MATCH('Anexo 4. Valoración RC'!J51,'Anexo 3. Metodología '!$F$20:$H$20,0)),"")</f>
        <v/>
      </c>
      <c r="L51" s="5"/>
      <c r="M51" s="7"/>
      <c r="N51" s="5"/>
      <c r="O51" s="5"/>
      <c r="P51" s="8" t="e">
        <f>+'Anexo 2. Matriz Concecuencia RC'!B53</f>
        <v>#N/A</v>
      </c>
      <c r="Q51" s="9"/>
      <c r="R51" s="9"/>
      <c r="S51" s="9"/>
      <c r="T51" s="53"/>
    </row>
    <row r="52" spans="1:21">
      <c r="A52" s="51" t="str">
        <f>+'Anexo 2. Matriz Concecuencia RC'!A54</f>
        <v>R44</v>
      </c>
      <c r="B52" s="52">
        <f>+'Anexo 2. Matriz Concecuencia RC'!C54</f>
        <v>0</v>
      </c>
      <c r="C52" s="52">
        <f>+'Anexo 2. Matriz Concecuencia RC'!D54</f>
        <v>0</v>
      </c>
      <c r="D52" s="52">
        <f>+'Anexo 2. Matriz Concecuencia RC'!E54</f>
        <v>0</v>
      </c>
      <c r="E52" s="11"/>
      <c r="F52" s="15"/>
      <c r="G52" s="67" t="str">
        <f>+IFERROR(INDEX('Anexo 3. Metodología '!$F$14:$H$18,MATCH('Anexo 4. Valoración RC'!E52,'Anexo 3. Metodología '!$E$14:$E$18,0),MATCH('Anexo 4. Valoración RC'!F52,'Anexo 3. Metodología '!$F$20:$H$20,0)),"")</f>
        <v/>
      </c>
      <c r="H52" s="7"/>
      <c r="I52" s="11"/>
      <c r="J52" s="15"/>
      <c r="K52" s="67" t="str">
        <f>+IFERROR(INDEX('Anexo 3. Metodología '!$F$14:$H$18,MATCH('Anexo 4. Valoración RC'!I52,'Anexo 3. Metodología '!$E$14:$E$18,0),MATCH('Anexo 4. Valoración RC'!J52,'Anexo 3. Metodología '!$F$20:$H$20,0)),"")</f>
        <v/>
      </c>
      <c r="L52" s="5"/>
      <c r="M52" s="7"/>
      <c r="N52" s="5"/>
      <c r="O52" s="5"/>
      <c r="P52" s="8" t="e">
        <f>+'Anexo 2. Matriz Concecuencia RC'!B54</f>
        <v>#N/A</v>
      </c>
      <c r="Q52" s="9"/>
      <c r="R52" s="9"/>
      <c r="S52" s="9"/>
      <c r="T52" s="53"/>
    </row>
    <row r="53" spans="1:21">
      <c r="A53" s="51" t="str">
        <f>+'Anexo 2. Matriz Concecuencia RC'!A55</f>
        <v>R45</v>
      </c>
      <c r="B53" s="52">
        <f>+'Anexo 2. Matriz Concecuencia RC'!C55</f>
        <v>0</v>
      </c>
      <c r="C53" s="52">
        <f>+'Anexo 2. Matriz Concecuencia RC'!D55</f>
        <v>0</v>
      </c>
      <c r="D53" s="52">
        <f>+'Anexo 2. Matriz Concecuencia RC'!E55</f>
        <v>0</v>
      </c>
      <c r="E53" s="11"/>
      <c r="F53" s="15"/>
      <c r="G53" s="67" t="str">
        <f>+IFERROR(INDEX('Anexo 3. Metodología '!$F$14:$H$18,MATCH('Anexo 4. Valoración RC'!E53,'Anexo 3. Metodología '!$E$14:$E$18,0),MATCH('Anexo 4. Valoración RC'!F53,'Anexo 3. Metodología '!$F$20:$H$20,0)),"")</f>
        <v/>
      </c>
      <c r="H53" s="7"/>
      <c r="I53" s="11"/>
      <c r="J53" s="15"/>
      <c r="K53" s="67" t="str">
        <f>+IFERROR(INDEX('Anexo 3. Metodología '!$F$14:$H$18,MATCH('Anexo 4. Valoración RC'!I53,'Anexo 3. Metodología '!$E$14:$E$18,0),MATCH('Anexo 4. Valoración RC'!J53,'Anexo 3. Metodología '!$F$20:$H$20,0)),"")</f>
        <v/>
      </c>
      <c r="L53" s="5"/>
      <c r="M53" s="7"/>
      <c r="N53" s="5"/>
      <c r="O53" s="5"/>
      <c r="P53" s="8" t="e">
        <f>+'Anexo 2. Matriz Concecuencia RC'!B55</f>
        <v>#N/A</v>
      </c>
      <c r="Q53" s="9"/>
      <c r="R53" s="9"/>
      <c r="S53" s="9"/>
      <c r="T53" s="53"/>
    </row>
    <row r="54" spans="1:21">
      <c r="A54" s="51" t="str">
        <f>+'Anexo 2. Matriz Concecuencia RC'!A56</f>
        <v>R46</v>
      </c>
      <c r="B54" s="52">
        <f>+'Anexo 2. Matriz Concecuencia RC'!C56</f>
        <v>0</v>
      </c>
      <c r="C54" s="52">
        <f>+'Anexo 2. Matriz Concecuencia RC'!D56</f>
        <v>0</v>
      </c>
      <c r="D54" s="52">
        <f>+'Anexo 2. Matriz Concecuencia RC'!E56</f>
        <v>0</v>
      </c>
      <c r="E54" s="11"/>
      <c r="F54" s="15"/>
      <c r="G54" s="67" t="str">
        <f>+IFERROR(INDEX('Anexo 3. Metodología '!$F$14:$H$18,MATCH('Anexo 4. Valoración RC'!E54,'Anexo 3. Metodología '!$E$14:$E$18,0),MATCH('Anexo 4. Valoración RC'!F54,'Anexo 3. Metodología '!$F$20:$H$20,0)),"")</f>
        <v/>
      </c>
      <c r="H54" s="7"/>
      <c r="I54" s="11"/>
      <c r="J54" s="15"/>
      <c r="K54" s="67" t="str">
        <f>+IFERROR(INDEX('Anexo 3. Metodología '!$F$14:$H$18,MATCH('Anexo 4. Valoración RC'!I54,'Anexo 3. Metodología '!$E$14:$E$18,0),MATCH('Anexo 4. Valoración RC'!J54,'Anexo 3. Metodología '!$F$20:$H$20,0)),"")</f>
        <v/>
      </c>
      <c r="L54" s="5"/>
      <c r="M54" s="7"/>
      <c r="N54" s="5"/>
      <c r="O54" s="5"/>
      <c r="P54" s="8" t="e">
        <f>+'Anexo 2. Matriz Concecuencia RC'!B56</f>
        <v>#N/A</v>
      </c>
      <c r="Q54" s="9"/>
      <c r="R54" s="9"/>
      <c r="S54" s="9"/>
      <c r="T54" s="53"/>
    </row>
    <row r="55" spans="1:21">
      <c r="A55" s="51" t="str">
        <f>+'Anexo 2. Matriz Concecuencia RC'!A57</f>
        <v>R47</v>
      </c>
      <c r="B55" s="52">
        <f>+'Anexo 2. Matriz Concecuencia RC'!C57</f>
        <v>0</v>
      </c>
      <c r="C55" s="52">
        <f>+'Anexo 2. Matriz Concecuencia RC'!D57</f>
        <v>0</v>
      </c>
      <c r="D55" s="52">
        <f>+'Anexo 2. Matriz Concecuencia RC'!E57</f>
        <v>0</v>
      </c>
      <c r="E55" s="11"/>
      <c r="F55" s="15"/>
      <c r="G55" s="67" t="str">
        <f>+IFERROR(INDEX('Anexo 3. Metodología '!$F$14:$H$18,MATCH('Anexo 4. Valoración RC'!E55,'Anexo 3. Metodología '!$E$14:$E$18,0),MATCH('Anexo 4. Valoración RC'!F55,'Anexo 3. Metodología '!$F$20:$H$20,0)),"")</f>
        <v/>
      </c>
      <c r="H55" s="7"/>
      <c r="I55" s="11"/>
      <c r="J55" s="15"/>
      <c r="K55" s="67" t="str">
        <f>+IFERROR(INDEX('Anexo 3. Metodología '!$F$14:$H$18,MATCH('Anexo 4. Valoración RC'!I55,'Anexo 3. Metodología '!$E$14:$E$18,0),MATCH('Anexo 4. Valoración RC'!J55,'Anexo 3. Metodología '!$F$20:$H$20,0)),"")</f>
        <v/>
      </c>
      <c r="L55" s="5"/>
      <c r="M55" s="7"/>
      <c r="N55" s="5"/>
      <c r="O55" s="5"/>
      <c r="P55" s="8" t="e">
        <f>+'Anexo 2. Matriz Concecuencia RC'!B57</f>
        <v>#N/A</v>
      </c>
      <c r="Q55" s="9"/>
      <c r="R55" s="9"/>
      <c r="S55" s="9"/>
      <c r="T55" s="53"/>
    </row>
    <row r="56" spans="1:21">
      <c r="A56" s="51" t="str">
        <f>+'Anexo 2. Matriz Concecuencia RC'!A58</f>
        <v>R48</v>
      </c>
      <c r="B56" s="52">
        <f>+'Anexo 2. Matriz Concecuencia RC'!C58</f>
        <v>0</v>
      </c>
      <c r="C56" s="52">
        <f>+'Anexo 2. Matriz Concecuencia RC'!D58</f>
        <v>0</v>
      </c>
      <c r="D56" s="52">
        <f>+'Anexo 2. Matriz Concecuencia RC'!E58</f>
        <v>0</v>
      </c>
      <c r="E56" s="11"/>
      <c r="F56" s="15"/>
      <c r="G56" s="67" t="str">
        <f>+IFERROR(INDEX('Anexo 3. Metodología '!$F$14:$H$18,MATCH('Anexo 4. Valoración RC'!E56,'Anexo 3. Metodología '!$E$14:$E$18,0),MATCH('Anexo 4. Valoración RC'!F56,'Anexo 3. Metodología '!$F$20:$H$20,0)),"")</f>
        <v/>
      </c>
      <c r="H56" s="7"/>
      <c r="I56" s="11"/>
      <c r="J56" s="15"/>
      <c r="K56" s="67" t="str">
        <f>+IFERROR(INDEX('Anexo 3. Metodología '!$F$14:$H$18,MATCH('Anexo 4. Valoración RC'!I56,'Anexo 3. Metodología '!$E$14:$E$18,0),MATCH('Anexo 4. Valoración RC'!J56,'Anexo 3. Metodología '!$F$20:$H$20,0)),"")</f>
        <v/>
      </c>
      <c r="L56" s="5"/>
      <c r="M56" s="7"/>
      <c r="N56" s="5"/>
      <c r="O56" s="5"/>
      <c r="P56" s="8" t="e">
        <f>+'Anexo 2. Matriz Concecuencia RC'!B58</f>
        <v>#N/A</v>
      </c>
      <c r="Q56" s="9"/>
      <c r="R56" s="9"/>
      <c r="S56" s="9"/>
      <c r="T56" s="53"/>
    </row>
    <row r="57" spans="1:21">
      <c r="A57" s="51" t="str">
        <f>+'Anexo 2. Matriz Concecuencia RC'!A59</f>
        <v>R49</v>
      </c>
      <c r="B57" s="52">
        <f>+'Anexo 2. Matriz Concecuencia RC'!C59</f>
        <v>0</v>
      </c>
      <c r="C57" s="52">
        <f>+'Anexo 2. Matriz Concecuencia RC'!D59</f>
        <v>0</v>
      </c>
      <c r="D57" s="52">
        <f>+'Anexo 2. Matriz Concecuencia RC'!E59</f>
        <v>0</v>
      </c>
      <c r="E57" s="11"/>
      <c r="F57" s="15"/>
      <c r="G57" s="67" t="str">
        <f>+IFERROR(INDEX('Anexo 3. Metodología '!$F$14:$H$18,MATCH('Anexo 4. Valoración RC'!E57,'Anexo 3. Metodología '!$E$14:$E$18,0),MATCH('Anexo 4. Valoración RC'!F57,'Anexo 3. Metodología '!$F$20:$H$20,0)),"")</f>
        <v/>
      </c>
      <c r="H57" s="7"/>
      <c r="I57" s="11"/>
      <c r="J57" s="15"/>
      <c r="K57" s="67" t="str">
        <f>+IFERROR(INDEX('Anexo 3. Metodología '!$F$14:$H$18,MATCH('Anexo 4. Valoración RC'!I57,'Anexo 3. Metodología '!$E$14:$E$18,0),MATCH('Anexo 4. Valoración RC'!J57,'Anexo 3. Metodología '!$F$20:$H$20,0)),"")</f>
        <v/>
      </c>
      <c r="L57" s="5"/>
      <c r="M57" s="7"/>
      <c r="N57" s="5"/>
      <c r="O57" s="5"/>
      <c r="P57" s="8" t="e">
        <f>+'Anexo 2. Matriz Concecuencia RC'!B59</f>
        <v>#N/A</v>
      </c>
      <c r="Q57" s="9"/>
      <c r="R57" s="9"/>
      <c r="S57" s="9"/>
      <c r="T57" s="53"/>
    </row>
    <row r="58" spans="1:21">
      <c r="A58" s="51">
        <f>+'Anexo 2. Matriz Concecuencia RC'!A60</f>
        <v>0</v>
      </c>
      <c r="B58" s="52">
        <f>+'Anexo 2. Matriz Concecuencia RC'!C60</f>
        <v>0</v>
      </c>
      <c r="C58" s="52">
        <f>+'Anexo 2. Matriz Concecuencia RC'!D60</f>
        <v>0</v>
      </c>
      <c r="D58" s="52">
        <f>+'Anexo 2. Matriz Concecuencia RC'!E60</f>
        <v>0</v>
      </c>
      <c r="E58" s="11"/>
      <c r="F58" s="15"/>
      <c r="G58" s="67" t="str">
        <f>+IFERROR(INDEX('Anexo 3. Metodología '!$F$14:$H$18,MATCH('Anexo 4. Valoración RC'!E58,'Anexo 3. Metodología '!$E$14:$E$18,0),MATCH('Anexo 4. Valoración RC'!F58,'Anexo 3. Metodología '!$F$20:$H$20,0)),"")</f>
        <v/>
      </c>
      <c r="H58" s="7"/>
      <c r="I58" s="11"/>
      <c r="J58" s="15"/>
      <c r="K58" s="67" t="str">
        <f>+IFERROR(INDEX('Anexo 3. Metodología '!$F$14:$H$18,MATCH('Anexo 4. Valoración RC'!I58,'Anexo 3. Metodología '!$E$14:$E$18,0),MATCH('Anexo 4. Valoración RC'!J58,'Anexo 3. Metodología '!$F$20:$H$20,0)),"")</f>
        <v/>
      </c>
      <c r="L58" s="5"/>
      <c r="M58" s="7"/>
      <c r="N58" s="5"/>
      <c r="O58" s="5"/>
      <c r="P58" s="8">
        <f>+'Anexo 2. Matriz Concecuencia RC'!B60</f>
        <v>0</v>
      </c>
      <c r="Q58" s="9"/>
      <c r="R58" s="9"/>
      <c r="S58" s="9"/>
      <c r="T58" s="53"/>
    </row>
    <row r="62" spans="1:21">
      <c r="O62" s="70"/>
    </row>
    <row r="63" spans="1:21">
      <c r="O63" s="70"/>
    </row>
    <row r="64" spans="1:21">
      <c r="O64" s="70"/>
    </row>
    <row r="65" spans="15:15">
      <c r="O65" s="70"/>
    </row>
    <row r="66" spans="15:15">
      <c r="O66" s="70"/>
    </row>
  </sheetData>
  <autoFilter ref="A8:T58" xr:uid="{00000000-0001-0000-0600-000000000000}"/>
  <mergeCells count="21">
    <mergeCell ref="P6:P8"/>
    <mergeCell ref="O6:O8"/>
    <mergeCell ref="Q6:Q8"/>
    <mergeCell ref="R6:R8"/>
    <mergeCell ref="S6:S8"/>
    <mergeCell ref="A6:A8"/>
    <mergeCell ref="B3:T4"/>
    <mergeCell ref="N5:T5"/>
    <mergeCell ref="E7:G7"/>
    <mergeCell ref="H7:H8"/>
    <mergeCell ref="I7:K7"/>
    <mergeCell ref="L7:M7"/>
    <mergeCell ref="B5:D5"/>
    <mergeCell ref="N6:N8"/>
    <mergeCell ref="E5:M5"/>
    <mergeCell ref="B6:B8"/>
    <mergeCell ref="D6:D8"/>
    <mergeCell ref="E6:G6"/>
    <mergeCell ref="H6:M6"/>
    <mergeCell ref="C6:C8"/>
    <mergeCell ref="T6:T8"/>
  </mergeCells>
  <conditionalFormatting sqref="G9:G58">
    <cfRule type="cellIs" dxfId="7" priority="33" operator="between">
      <formula>60</formula>
      <formula>100</formula>
    </cfRule>
    <cfRule type="cellIs" dxfId="6" priority="34" operator="between">
      <formula>30</formula>
      <formula>59</formula>
    </cfRule>
    <cfRule type="cellIs" dxfId="5" priority="35" operator="between">
      <formula>15</formula>
      <formula>29</formula>
    </cfRule>
    <cfRule type="cellIs" dxfId="4" priority="36" operator="between">
      <formula>1</formula>
      <formula>14</formula>
    </cfRule>
  </conditionalFormatting>
  <conditionalFormatting sqref="K1:K1048576">
    <cfRule type="cellIs" dxfId="3" priority="37" operator="between">
      <formula>60</formula>
      <formula>100</formula>
    </cfRule>
    <cfRule type="cellIs" dxfId="2" priority="38" operator="between">
      <formula>30</formula>
      <formula>59</formula>
    </cfRule>
    <cfRule type="cellIs" dxfId="1" priority="39" operator="between">
      <formula>15</formula>
      <formula>29</formula>
    </cfRule>
    <cfRule type="cellIs" dxfId="0" priority="40" operator="between">
      <formula>1</formula>
      <formula>14</formula>
    </cfRule>
  </conditionalFormatting>
  <pageMargins left="0.70866141732283472" right="0.70866141732283472" top="0.74803149606299213" bottom="0.99" header="0.31496062992125984" footer="0.31496062992125984"/>
  <pageSetup scale="26" fitToHeight="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DE55-6279-4A0E-B609-827866EB28BD}">
  <dimension ref="B3:F13"/>
  <sheetViews>
    <sheetView topLeftCell="A3" workbookViewId="0">
      <selection activeCell="F7" sqref="F7"/>
    </sheetView>
  </sheetViews>
  <sheetFormatPr defaultColWidth="11.42578125" defaultRowHeight="14.45"/>
  <cols>
    <col min="2" max="2" width="13.140625" bestFit="1" customWidth="1"/>
    <col min="3" max="3" width="8.28515625" bestFit="1" customWidth="1"/>
    <col min="4" max="4" width="22" customWidth="1"/>
    <col min="5" max="5" width="23.140625" customWidth="1"/>
    <col min="6" max="6" width="22" customWidth="1"/>
  </cols>
  <sheetData>
    <row r="3" spans="2:6" ht="15" thickBot="1"/>
    <row r="4" spans="2:6" ht="15.6" thickBot="1">
      <c r="B4" s="23" t="s">
        <v>191</v>
      </c>
      <c r="C4" s="23" t="s">
        <v>192</v>
      </c>
      <c r="D4" s="134" t="s">
        <v>193</v>
      </c>
      <c r="E4" s="134"/>
      <c r="F4" s="134"/>
    </row>
    <row r="5" spans="2:6" ht="55.9" customHeight="1" thickBot="1">
      <c r="B5" s="80" t="s">
        <v>194</v>
      </c>
      <c r="C5" s="54">
        <v>5</v>
      </c>
      <c r="D5" s="55" t="str" cm="1">
        <f t="array" ref="D5">+_xlfn.TEXTJOIN("  ;  ",TRUE,IF('Anexo 4. Valoración RC'!$I$9:$I$58=$C5,IF('Anexo 4. Valoración RC'!$J$9:$J$58=D$11,'Anexo 4. Valoración RC'!$A$9:$A$58,""),""))</f>
        <v/>
      </c>
      <c r="E5" s="56" t="str" cm="1">
        <f t="array" ref="E5">+_xlfn.TEXTJOIN("  ;  ",TRUE,IF('Anexo 4. Valoración RC'!$I$9:$I$58=$C5,IF('Anexo 4. Valoración RC'!$J$9:$J$58=E$11,'Anexo 4. Valoración RC'!$A$9:$A$58,""),""))</f>
        <v/>
      </c>
      <c r="F5" s="57" t="str" cm="1">
        <f t="array" ref="F5">+_xlfn.TEXTJOIN("  ;  ",TRUE,IF('Anexo 4. Valoración RC'!$I$9:$I$58=$C5,IF('Anexo 4. Valoración RC'!$J$9:$J$58=F$11,'Anexo 4. Valoración RC'!$A$9:$A$58,""),""))</f>
        <v/>
      </c>
    </row>
    <row r="6" spans="2:6" ht="55.9" customHeight="1" thickBot="1">
      <c r="B6" s="79" t="s">
        <v>196</v>
      </c>
      <c r="C6" s="54">
        <v>4</v>
      </c>
      <c r="D6" s="55" t="str" cm="1">
        <f t="array" ref="D6">+_xlfn.TEXTJOIN("  ;  ",TRUE,IF('Anexo 4. Valoración RC'!$I$9:$I$58=$C6,IF('Anexo 4. Valoración RC'!$J$9:$J$58=D$11,'Anexo 4. Valoración RC'!$A$9:$A$58,""),""))</f>
        <v/>
      </c>
      <c r="E6" s="56" t="str" cm="1">
        <f t="array" ref="E6">+_xlfn.TEXTJOIN("  ;  ",TRUE,IF('Anexo 4. Valoración RC'!$I$9:$I$58=$C6,IF('Anexo 4. Valoración RC'!$J$9:$J$58=E$11,'Anexo 4. Valoración RC'!$A$9:$A$58,""),""))</f>
        <v>R34</v>
      </c>
      <c r="F6" s="57" t="str" cm="1">
        <f t="array" ref="F6">+_xlfn.TEXTJOIN("  ;  ",TRUE,IF('Anexo 4. Valoración RC'!$I$9:$I$58=$C6,IF('Anexo 4. Valoración RC'!$J$9:$J$58=F$11,'Anexo 4. Valoración RC'!$A$9:$A$58,""),""))</f>
        <v/>
      </c>
    </row>
    <row r="7" spans="2:6" ht="55.9" customHeight="1" thickBot="1">
      <c r="B7" s="78" t="s">
        <v>198</v>
      </c>
      <c r="C7" s="54">
        <v>3</v>
      </c>
      <c r="D7" s="55" t="str" cm="1">
        <f t="array" ref="D7">+_xlfn.TEXTJOIN("  ;  ",TRUE,IF('Anexo 4. Valoración RC'!$I$9:$I$58=$C7,IF('Anexo 4. Valoración RC'!$J$9:$J$58=D$11,'Anexo 4. Valoración RC'!$A$9:$A$58,""),""))</f>
        <v>R4</v>
      </c>
      <c r="E7" s="56" t="str" cm="1">
        <f t="array" ref="E7">+_xlfn.TEXTJOIN("  ;  ",TRUE,IF('Anexo 4. Valoración RC'!$I$9:$I$58=$C7,IF('Anexo 4. Valoración RC'!$J$9:$J$58=E$11,'Anexo 4. Valoración RC'!$A$9:$A$58,""),""))</f>
        <v>R11  ;  R31  ;  R32</v>
      </c>
      <c r="F7" s="57" t="str" cm="1">
        <f t="array" ref="F7">+_xlfn.TEXTJOIN("  ;  ",TRUE,IF('Anexo 4. Valoración RC'!$I$9:$I$58=$C7,IF('Anexo 4. Valoración RC'!$J$9:$J$58=F$11,'Anexo 4. Valoración RC'!$A$9:$A$58,""),""))</f>
        <v>R7</v>
      </c>
    </row>
    <row r="8" spans="2:6" ht="60.6" thickBot="1">
      <c r="B8" s="77" t="s">
        <v>202</v>
      </c>
      <c r="C8" s="54">
        <v>2</v>
      </c>
      <c r="D8" s="58" t="str" cm="1">
        <f t="array" ref="D8">+_xlfn.TEXTJOIN("  ;  ",TRUE,IF('Anexo 4. Valoración RC'!$I$9:$I$58=$C8,IF('Anexo 4. Valoración RC'!$J$9:$J$58=D$11,'Anexo 4. Valoración RC'!$A$9:$A$58,""),""))</f>
        <v>R8  ;  R35</v>
      </c>
      <c r="E8" s="55" t="str" cm="1">
        <f t="array" ref="E8">+_xlfn.TEXTJOIN("  ;  ",TRUE,IF('Anexo 4. Valoración RC'!$I$9:$I$58=$C8,IF('Anexo 4. Valoración RC'!$J$9:$J$58=E$11,'Anexo 4. Valoración RC'!$A$9:$A$58,""),""))</f>
        <v>R2  ;  R3  ;  R5  ;  R6  ;  R12  ;  R13  ;  R20  ;  R25  ;  R29  ;  R30  ;  R36</v>
      </c>
      <c r="F8" s="56" t="str" cm="1">
        <f t="array" ref="F8">+_xlfn.TEXTJOIN("  ;  ",TRUE,IF('Anexo 4. Valoración RC'!$I$9:$I$58=$C8,IF('Anexo 4. Valoración RC'!$J$9:$J$58=F$11,'Anexo 4. Valoración RC'!$A$9:$A$58,""),""))</f>
        <v>R1  ;  R9  ;  R14  ;  R17  ;  R18  ;  R24  ;  R27  ;  R28</v>
      </c>
    </row>
    <row r="9" spans="2:6" ht="55.9" customHeight="1" thickBot="1">
      <c r="B9" s="76" t="s">
        <v>203</v>
      </c>
      <c r="C9" s="54">
        <v>1</v>
      </c>
      <c r="D9" s="58" t="str" cm="1">
        <f t="array" ref="D9">+_xlfn.TEXTJOIN("  ;  ",TRUE,IF('Anexo 4. Valoración RC'!$I$9:$I$58=$C9,IF('Anexo 4. Valoración RC'!$J$9:$J$58=D$11,'Anexo 4. Valoración RC'!$A$9:$A$58,""),""))</f>
        <v/>
      </c>
      <c r="E9" s="58" t="str" cm="1">
        <f t="array" ref="E9">+_xlfn.TEXTJOIN("  ;  ",TRUE,IF('Anexo 4. Valoración RC'!$I$9:$I$58=$C9,IF('Anexo 4. Valoración RC'!$J$9:$J$58=E$11,'Anexo 4. Valoración RC'!$A$9:$A$58,""),""))</f>
        <v>R10  ;  R21  ;  R26</v>
      </c>
      <c r="F9" s="55" t="str" cm="1">
        <f t="array" ref="F9">+_xlfn.TEXTJOIN("  ;  ",TRUE,IF('Anexo 4. Valoración RC'!$I$9:$I$58=$C9,IF('Anexo 4. Valoración RC'!$J$9:$J$58=F$11,'Anexo 4. Valoración RC'!$A$9:$A$58,""),""))</f>
        <v>R15  ;  R16  ;  R19  ;  R22  ;  R23  ;  R33</v>
      </c>
    </row>
    <row r="10" spans="2:6" ht="16.149999999999999" thickBot="1">
      <c r="B10" s="140" t="s">
        <v>199</v>
      </c>
      <c r="C10" s="140"/>
      <c r="D10" s="55" t="s">
        <v>204</v>
      </c>
      <c r="E10" s="56" t="s">
        <v>205</v>
      </c>
      <c r="F10" s="59" t="s">
        <v>206</v>
      </c>
    </row>
    <row r="11" spans="2:6" ht="16.149999999999999" thickBot="1">
      <c r="B11" s="140" t="s">
        <v>192</v>
      </c>
      <c r="C11" s="140"/>
      <c r="D11" s="60">
        <v>5</v>
      </c>
      <c r="E11" s="60">
        <v>10</v>
      </c>
      <c r="F11" s="60">
        <v>20</v>
      </c>
    </row>
    <row r="12" spans="2:6" ht="15" thickBot="1"/>
    <row r="13" spans="2:6" ht="16.149999999999999" thickBot="1">
      <c r="B13" s="140" t="s">
        <v>335</v>
      </c>
      <c r="C13" s="140"/>
      <c r="D13" s="60">
        <f>+COUNT('Anexo 4. Valoración RC'!K9:K49)</f>
        <v>36</v>
      </c>
    </row>
  </sheetData>
  <mergeCells count="4">
    <mergeCell ref="D4:F4"/>
    <mergeCell ref="B10:C10"/>
    <mergeCell ref="B11:C11"/>
    <mergeCell ref="B13:C1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B9AAE-A429-4797-A197-AB22ADCAAFE0}">
  <dimension ref="A2:M29"/>
  <sheetViews>
    <sheetView showGridLines="0" workbookViewId="0">
      <selection activeCell="E13" sqref="E13"/>
    </sheetView>
  </sheetViews>
  <sheetFormatPr defaultColWidth="11.42578125" defaultRowHeight="14.45"/>
  <cols>
    <col min="1" max="1" width="4.7109375" customWidth="1"/>
    <col min="2" max="2" width="15.7109375" bestFit="1" customWidth="1"/>
    <col min="3" max="3" width="11" bestFit="1" customWidth="1"/>
    <col min="4" max="6" width="22.7109375" customWidth="1"/>
    <col min="7" max="8" width="4.85546875" customWidth="1"/>
    <col min="9" max="9" width="15.7109375" bestFit="1" customWidth="1"/>
    <col min="11" max="13" width="22.7109375" customWidth="1"/>
    <col min="15" max="15" width="49.28515625" bestFit="1" customWidth="1"/>
    <col min="16" max="16" width="28.85546875" bestFit="1" customWidth="1"/>
  </cols>
  <sheetData>
    <row r="2" spans="2:13" ht="15">
      <c r="B2" s="195">
        <v>2024</v>
      </c>
      <c r="C2" s="196"/>
      <c r="D2" s="196"/>
      <c r="E2" s="196"/>
      <c r="F2" s="197"/>
      <c r="I2" s="193">
        <v>2025</v>
      </c>
      <c r="J2" s="193"/>
      <c r="K2" s="193"/>
      <c r="L2" s="193"/>
      <c r="M2" s="193"/>
    </row>
    <row r="3" spans="2:13" ht="15" customHeight="1">
      <c r="B3" s="37" t="s">
        <v>191</v>
      </c>
      <c r="C3" s="37" t="s">
        <v>192</v>
      </c>
      <c r="D3" s="195" t="s">
        <v>193</v>
      </c>
      <c r="E3" s="196"/>
      <c r="F3" s="197"/>
      <c r="I3" s="37" t="s">
        <v>191</v>
      </c>
      <c r="J3" s="37" t="s">
        <v>192</v>
      </c>
      <c r="K3" s="193" t="s">
        <v>193</v>
      </c>
      <c r="L3" s="193"/>
      <c r="M3" s="193"/>
    </row>
    <row r="4" spans="2:13" ht="15">
      <c r="B4" s="86" t="s">
        <v>194</v>
      </c>
      <c r="C4" s="87">
        <v>5</v>
      </c>
      <c r="D4" s="88" t="s">
        <v>336</v>
      </c>
      <c r="E4" s="89" t="s">
        <v>336</v>
      </c>
      <c r="F4" s="90" t="s">
        <v>336</v>
      </c>
      <c r="I4" s="86" t="s">
        <v>194</v>
      </c>
      <c r="J4" s="87">
        <v>5</v>
      </c>
      <c r="K4" s="88" t="str" cm="1">
        <f t="array" ref="K4">+_xlfn.TEXTJOIN("  ;  ",TRUE,IF('Anexo 4. Valoración RC'!$I$9:$I$58=$J4,IF('Anexo 4. Valoración RC'!$J$9:$J$58=K$10,'Anexo 4. Valoración RC'!$A$9:$A$58,""),""))</f>
        <v/>
      </c>
      <c r="L4" s="89" t="str" cm="1">
        <f t="array" ref="L4">+_xlfn.TEXTJOIN("  ;  ",TRUE,IF('Anexo 4. Valoración RC'!$I$9:$I$58=$J4,IF('Anexo 4. Valoración RC'!$J$9:$J$58=L$10,'Anexo 4. Valoración RC'!$A$9:$A$58,""),""))</f>
        <v/>
      </c>
      <c r="M4" s="90" t="str" cm="1">
        <f t="array" ref="M4">+_xlfn.TEXTJOIN("  ;  ",TRUE,IF('Anexo 4. Valoración RC'!$I$9:$I$58=$J4,IF('Anexo 4. Valoración RC'!$J$9:$J$58=M$10,'Anexo 4. Valoración RC'!$A$9:$A$58,""),""))</f>
        <v/>
      </c>
    </row>
    <row r="5" spans="2:13" ht="15">
      <c r="B5" s="85" t="s">
        <v>196</v>
      </c>
      <c r="C5" s="87">
        <v>4</v>
      </c>
      <c r="D5" s="88" t="s">
        <v>336</v>
      </c>
      <c r="E5" s="89" t="s">
        <v>174</v>
      </c>
      <c r="F5" s="90" t="s">
        <v>336</v>
      </c>
      <c r="I5" s="85" t="s">
        <v>196</v>
      </c>
      <c r="J5" s="87">
        <v>4</v>
      </c>
      <c r="K5" s="88" t="str" cm="1">
        <f t="array" ref="K5">+_xlfn.TEXTJOIN("  ;  ",TRUE,IF('Anexo 4. Valoración RC'!$I$9:$I$58=$J5,IF('Anexo 4. Valoración RC'!$J$9:$J$58=K$10,'Anexo 4. Valoración RC'!$A$9:$A$58,""),""))</f>
        <v/>
      </c>
      <c r="L5" s="89" t="str" cm="1">
        <f t="array" ref="L5">+_xlfn.TEXTJOIN("  ;  ",TRUE,IF('Anexo 4. Valoración RC'!$I$9:$I$58=$J5,IF('Anexo 4. Valoración RC'!$J$9:$J$58=L$10,'Anexo 4. Valoración RC'!$A$9:$A$58,""),""))</f>
        <v>R34</v>
      </c>
      <c r="M5" s="90" t="str" cm="1">
        <f t="array" ref="M5">+_xlfn.TEXTJOIN("  ;  ",TRUE,IF('Anexo 4. Valoración RC'!$I$9:$I$58=$J5,IF('Anexo 4. Valoración RC'!$J$9:$J$58=M$10,'Anexo 4. Valoración RC'!$A$9:$A$58,""),""))</f>
        <v/>
      </c>
    </row>
    <row r="6" spans="2:13" ht="30">
      <c r="B6" s="84" t="s">
        <v>198</v>
      </c>
      <c r="C6" s="87">
        <v>3</v>
      </c>
      <c r="D6" s="88" t="s">
        <v>21</v>
      </c>
      <c r="E6" s="89" t="s">
        <v>337</v>
      </c>
      <c r="F6" s="90" t="s">
        <v>31</v>
      </c>
      <c r="I6" s="84" t="s">
        <v>198</v>
      </c>
      <c r="J6" s="87">
        <v>3</v>
      </c>
      <c r="K6" s="88" t="str" cm="1">
        <f t="array" ref="K6">+_xlfn.TEXTJOIN("  ;  ",TRUE,IF('Anexo 4. Valoración RC'!$I$9:$I$58=$J6,IF('Anexo 4. Valoración RC'!$J$9:$J$58=K$10,'Anexo 4. Valoración RC'!$A$9:$A$58,""),""))</f>
        <v>R4</v>
      </c>
      <c r="L6" s="89" t="str" cm="1">
        <f t="array" ref="L6">+_xlfn.TEXTJOIN("  ;  ",TRUE,IF('Anexo 4. Valoración RC'!$I$9:$I$58=$J6,IF('Anexo 4. Valoración RC'!$J$9:$J$58=L$10,'Anexo 4. Valoración RC'!$A$9:$A$58,""),""))</f>
        <v>R11  ;  R31  ;  R32</v>
      </c>
      <c r="M6" s="90" t="str" cm="1">
        <f t="array" ref="M6">+_xlfn.TEXTJOIN("  ;  ",TRUE,IF('Anexo 4. Valoración RC'!$I$9:$I$58=$J6,IF('Anexo 4. Valoración RC'!$J$9:$J$58=M$10,'Anexo 4. Valoración RC'!$A$9:$A$58,""),""))</f>
        <v>R7</v>
      </c>
    </row>
    <row r="7" spans="2:13" ht="60">
      <c r="B7" s="83" t="s">
        <v>202</v>
      </c>
      <c r="C7" s="87">
        <v>2</v>
      </c>
      <c r="D7" s="91" t="s">
        <v>338</v>
      </c>
      <c r="E7" s="88" t="s">
        <v>339</v>
      </c>
      <c r="F7" s="89" t="s">
        <v>340</v>
      </c>
      <c r="I7" s="83" t="s">
        <v>202</v>
      </c>
      <c r="J7" s="87">
        <v>2</v>
      </c>
      <c r="K7" s="91" t="str" cm="1">
        <f t="array" ref="K7">+_xlfn.TEXTJOIN("  ;  ",TRUE,IF('Anexo 4. Valoración RC'!$I$9:$I$58=$J7,IF('Anexo 4. Valoración RC'!$J$9:$J$58=K$10,'Anexo 4. Valoración RC'!$A$9:$A$58,""),""))</f>
        <v>R8  ;  R35</v>
      </c>
      <c r="L7" s="88" t="str" cm="1">
        <f t="array" ref="L7">+_xlfn.TEXTJOIN("  ;  ",TRUE,IF('Anexo 4. Valoración RC'!$I$9:$I$58=$J7,IF('Anexo 4. Valoración RC'!$J$9:$J$58=L$10,'Anexo 4. Valoración RC'!$A$9:$A$58,""),""))</f>
        <v>R2  ;  R3  ;  R5  ;  R6  ;  R12  ;  R13  ;  R20  ;  R25  ;  R29  ;  R30  ;  R36</v>
      </c>
      <c r="M7" s="89" t="str" cm="1">
        <f t="array" ref="M7">+_xlfn.TEXTJOIN("  ;  ",TRUE,IF('Anexo 4. Valoración RC'!$I$9:$I$58=$J7,IF('Anexo 4. Valoración RC'!$J$9:$J$58=M$10,'Anexo 4. Valoración RC'!$A$9:$A$58,""),""))</f>
        <v>R1  ;  R9  ;  R14  ;  R17  ;  R18  ;  R24  ;  R27  ;  R28</v>
      </c>
    </row>
    <row r="8" spans="2:13" ht="30">
      <c r="B8" s="82" t="s">
        <v>203</v>
      </c>
      <c r="C8" s="87">
        <v>1</v>
      </c>
      <c r="D8" s="91" t="s">
        <v>336</v>
      </c>
      <c r="E8" s="91" t="s">
        <v>341</v>
      </c>
      <c r="F8" s="88" t="s">
        <v>342</v>
      </c>
      <c r="I8" s="82" t="s">
        <v>203</v>
      </c>
      <c r="J8" s="87">
        <v>1</v>
      </c>
      <c r="K8" s="91" t="str" cm="1">
        <f t="array" ref="K8">+_xlfn.TEXTJOIN("  ;  ",TRUE,IF('Anexo 4. Valoración RC'!$I$9:$I$58=$J8,IF('Anexo 4. Valoración RC'!$J$9:$J$58=K$10,'Anexo 4. Valoración RC'!$A$9:$A$58,""),""))</f>
        <v/>
      </c>
      <c r="L8" s="91" t="str" cm="1">
        <f t="array" ref="L8">+_xlfn.TEXTJOIN("  ;  ",TRUE,IF('Anexo 4. Valoración RC'!$I$9:$I$58=$J8,IF('Anexo 4. Valoración RC'!$J$9:$J$58=L$10,'Anexo 4. Valoración RC'!$A$9:$A$58,""),""))</f>
        <v>R10  ;  R21  ;  R26</v>
      </c>
      <c r="M8" s="88" t="str" cm="1">
        <f t="array" ref="M8">+_xlfn.TEXTJOIN("  ;  ",TRUE,IF('Anexo 4. Valoración RC'!$I$9:$I$58=$J8,IF('Anexo 4. Valoración RC'!$J$9:$J$58=M$10,'Anexo 4. Valoración RC'!$A$9:$A$58,""),""))</f>
        <v>R15  ;  R16  ;  R19  ;  R22  ;  R23  ;  R33</v>
      </c>
    </row>
    <row r="9" spans="2:13" ht="15.6">
      <c r="B9" s="95" t="s">
        <v>199</v>
      </c>
      <c r="C9" s="95"/>
      <c r="D9" s="88" t="s">
        <v>204</v>
      </c>
      <c r="E9" s="89" t="s">
        <v>205</v>
      </c>
      <c r="F9" s="92" t="s">
        <v>206</v>
      </c>
      <c r="I9" s="222" t="s">
        <v>199</v>
      </c>
      <c r="J9" s="222"/>
      <c r="K9" s="88" t="s">
        <v>204</v>
      </c>
      <c r="L9" s="89" t="s">
        <v>205</v>
      </c>
      <c r="M9" s="92" t="s">
        <v>206</v>
      </c>
    </row>
    <row r="10" spans="2:13" ht="15.6">
      <c r="B10" s="95" t="s">
        <v>192</v>
      </c>
      <c r="C10" s="95"/>
      <c r="D10" s="93">
        <v>5</v>
      </c>
      <c r="E10" s="93">
        <v>10</v>
      </c>
      <c r="F10" s="93">
        <v>20</v>
      </c>
      <c r="I10" s="222" t="s">
        <v>192</v>
      </c>
      <c r="J10" s="222"/>
      <c r="K10" s="93">
        <v>5</v>
      </c>
      <c r="L10" s="93">
        <v>10</v>
      </c>
      <c r="M10" s="93">
        <v>20</v>
      </c>
    </row>
    <row r="12" spans="2:13" ht="15" thickBot="1"/>
    <row r="13" spans="2:13" ht="15.6" thickBot="1">
      <c r="B13" s="23" t="s">
        <v>343</v>
      </c>
      <c r="C13" s="72">
        <v>5</v>
      </c>
      <c r="I13" s="23" t="s">
        <v>343</v>
      </c>
      <c r="J13" s="72">
        <f>+SUM(J18:J19)</f>
        <v>5</v>
      </c>
    </row>
    <row r="14" spans="2:13" ht="15.6" thickBot="1">
      <c r="B14" s="23" t="s">
        <v>344</v>
      </c>
      <c r="C14" s="73">
        <v>20</v>
      </c>
      <c r="I14" s="23" t="s">
        <v>344</v>
      </c>
      <c r="J14" s="73">
        <v>18</v>
      </c>
    </row>
    <row r="15" spans="2:13" ht="15.6" thickBot="1">
      <c r="B15" s="23" t="s">
        <v>345</v>
      </c>
      <c r="C15" s="74">
        <v>13</v>
      </c>
      <c r="I15" s="23" t="s">
        <v>345</v>
      </c>
      <c r="J15" s="74">
        <f>+SUM(J23:J25)</f>
        <v>12</v>
      </c>
    </row>
    <row r="16" spans="2:13" ht="15.6" thickBot="1">
      <c r="B16" s="23" t="s">
        <v>346</v>
      </c>
      <c r="C16" s="75">
        <v>1</v>
      </c>
      <c r="I16" s="23" t="s">
        <v>346</v>
      </c>
      <c r="J16" s="75">
        <f>+SUM(J26:J28)</f>
        <v>1</v>
      </c>
    </row>
    <row r="17" spans="1:11" ht="16.149999999999999" thickBot="1">
      <c r="B17" s="23" t="s">
        <v>347</v>
      </c>
      <c r="C17" s="60">
        <v>39</v>
      </c>
      <c r="I17" s="23" t="s">
        <v>347</v>
      </c>
      <c r="J17" s="60">
        <f>+SUM(J13:J16)</f>
        <v>36</v>
      </c>
    </row>
    <row r="18" spans="1:11">
      <c r="A18" s="71"/>
      <c r="B18" s="71"/>
      <c r="C18" s="71"/>
      <c r="D18" s="71"/>
      <c r="E18" s="71"/>
      <c r="F18" s="71"/>
      <c r="G18" s="71"/>
      <c r="H18" s="71"/>
      <c r="I18" s="71">
        <v>5</v>
      </c>
      <c r="J18" s="71">
        <f>+COUNTIF('Anexo 4. Valoración RC'!$K$9:$K$58,'Anexo 6. Comparativa vig ant'!I18)</f>
        <v>0</v>
      </c>
      <c r="K18" s="71"/>
    </row>
    <row r="19" spans="1:11">
      <c r="A19" s="71"/>
      <c r="B19" s="71"/>
      <c r="C19" s="71"/>
      <c r="D19" s="71"/>
      <c r="E19" s="71"/>
      <c r="F19" s="71"/>
      <c r="G19" s="71"/>
      <c r="H19" s="71"/>
      <c r="I19" s="71">
        <v>10</v>
      </c>
      <c r="J19" s="71">
        <f>+COUNTIF('Anexo 4. Valoración RC'!$K$9:$K$58,'Anexo 6. Comparativa vig ant'!I19)</f>
        <v>5</v>
      </c>
      <c r="K19" s="71"/>
    </row>
    <row r="20" spans="1:11">
      <c r="A20" s="71"/>
      <c r="B20" s="71"/>
      <c r="C20" s="71"/>
      <c r="D20" s="71"/>
      <c r="E20" s="71"/>
      <c r="F20" s="71"/>
      <c r="G20" s="71"/>
      <c r="H20" s="71"/>
      <c r="I20" s="71">
        <v>15</v>
      </c>
      <c r="J20" s="71">
        <f>+COUNTIF('Anexo 4. Valoración RC'!$K$9:$K$58,'Anexo 6. Comparativa vig ant'!I20)</f>
        <v>1</v>
      </c>
      <c r="K20" s="71"/>
    </row>
    <row r="21" spans="1:11">
      <c r="A21" s="71"/>
      <c r="B21" s="71"/>
      <c r="C21" s="71"/>
      <c r="D21" s="71"/>
      <c r="E21" s="71"/>
      <c r="F21" s="71"/>
      <c r="G21" s="71"/>
      <c r="H21" s="71"/>
      <c r="I21" s="71">
        <v>20</v>
      </c>
      <c r="J21" s="71">
        <f>+COUNTIF('Anexo 4. Valoración RC'!$K$9:$K$58,'Anexo 6. Comparativa vig ant'!I21)</f>
        <v>17</v>
      </c>
      <c r="K21" s="71"/>
    </row>
    <row r="22" spans="1:11">
      <c r="A22" s="71"/>
      <c r="B22" s="71"/>
      <c r="C22" s="71"/>
      <c r="D22" s="71"/>
      <c r="E22" s="71"/>
      <c r="F22" s="71"/>
      <c r="G22" s="71"/>
      <c r="H22" s="71"/>
      <c r="I22" s="71">
        <v>25</v>
      </c>
      <c r="J22" s="71">
        <f>+COUNTIF('Anexo 4. Valoración RC'!$K$9:$K$58,'Anexo 6. Comparativa vig ant'!I22)</f>
        <v>0</v>
      </c>
      <c r="K22" s="71"/>
    </row>
    <row r="23" spans="1:11">
      <c r="A23" s="71"/>
      <c r="B23" s="71"/>
      <c r="C23" s="71"/>
      <c r="D23" s="71"/>
      <c r="E23" s="71"/>
      <c r="F23" s="71"/>
      <c r="G23" s="71"/>
      <c r="H23" s="71"/>
      <c r="I23" s="71">
        <v>30</v>
      </c>
      <c r="J23" s="71">
        <f>+COUNTIF('Anexo 4. Valoración RC'!$K$9:$K$58,'Anexo 6. Comparativa vig ant'!I23)</f>
        <v>3</v>
      </c>
      <c r="K23" s="71"/>
    </row>
    <row r="24" spans="1:11">
      <c r="A24" s="71"/>
      <c r="B24" s="71"/>
      <c r="C24" s="71"/>
      <c r="D24" s="71"/>
      <c r="E24" s="71"/>
      <c r="F24" s="71"/>
      <c r="G24" s="71"/>
      <c r="H24" s="71"/>
      <c r="I24" s="71">
        <v>40</v>
      </c>
      <c r="J24" s="71">
        <f>+COUNTIF('Anexo 4. Valoración RC'!$K$9:$K$58,'Anexo 6. Comparativa vig ant'!I24)</f>
        <v>9</v>
      </c>
      <c r="K24" s="71"/>
    </row>
    <row r="25" spans="1:11">
      <c r="A25" s="71"/>
      <c r="B25" s="71"/>
      <c r="C25" s="71"/>
      <c r="D25" s="71"/>
      <c r="E25" s="71"/>
      <c r="F25" s="71"/>
      <c r="G25" s="71"/>
      <c r="H25" s="71"/>
      <c r="I25" s="71">
        <v>50</v>
      </c>
      <c r="J25" s="71">
        <f>+COUNTIF('Anexo 4. Valoración RC'!$K$9:$K$58,'Anexo 6. Comparativa vig ant'!I25)</f>
        <v>0</v>
      </c>
      <c r="K25" s="71"/>
    </row>
    <row r="26" spans="1:11">
      <c r="A26" s="71"/>
      <c r="B26" s="71"/>
      <c r="C26" s="71"/>
      <c r="D26" s="71"/>
      <c r="E26" s="71"/>
      <c r="F26" s="71"/>
      <c r="G26" s="71"/>
      <c r="H26" s="71"/>
      <c r="I26" s="71">
        <v>60</v>
      </c>
      <c r="J26" s="71">
        <f>+COUNTIF('Anexo 4. Valoración RC'!$K$9:$K$58,'Anexo 6. Comparativa vig ant'!I26)</f>
        <v>1</v>
      </c>
      <c r="K26" s="71"/>
    </row>
    <row r="27" spans="1:11">
      <c r="A27" s="71"/>
      <c r="B27" s="71"/>
      <c r="C27" s="71"/>
      <c r="D27" s="71"/>
      <c r="E27" s="71"/>
      <c r="F27" s="71"/>
      <c r="G27" s="71"/>
      <c r="H27" s="71"/>
      <c r="I27" s="71">
        <v>80</v>
      </c>
      <c r="J27" s="71">
        <f>+COUNTIF('Anexo 4. Valoración RC'!$K$9:$K$58,'Anexo 6. Comparativa vig ant'!I27)</f>
        <v>0</v>
      </c>
      <c r="K27" s="71"/>
    </row>
    <row r="28" spans="1:11">
      <c r="A28" s="71"/>
      <c r="B28" s="71"/>
      <c r="C28" s="71"/>
      <c r="D28" s="71"/>
      <c r="E28" s="71"/>
      <c r="F28" s="71"/>
      <c r="G28" s="71"/>
      <c r="H28" s="71"/>
      <c r="I28" s="71">
        <v>100</v>
      </c>
      <c r="J28" s="71">
        <f>+COUNTIF('Anexo 4. Valoración RC'!$K$9:$K$58,'Anexo 6. Comparativa vig ant'!I28)</f>
        <v>0</v>
      </c>
      <c r="K28" s="71"/>
    </row>
    <row r="29" spans="1:11">
      <c r="C29" s="71"/>
    </row>
  </sheetData>
  <mergeCells count="6">
    <mergeCell ref="I10:J10"/>
    <mergeCell ref="B2:F2"/>
    <mergeCell ref="I2:M2"/>
    <mergeCell ref="D3:F3"/>
    <mergeCell ref="K3:M3"/>
    <mergeCell ref="I9:J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4C2E5-88AD-44B8-8642-4266A4635E6A}">
  <dimension ref="I1:AC52"/>
  <sheetViews>
    <sheetView topLeftCell="D13" workbookViewId="0">
      <selection activeCell="K23" sqref="K23:K24"/>
    </sheetView>
  </sheetViews>
  <sheetFormatPr defaultColWidth="11.42578125" defaultRowHeight="14.45"/>
  <cols>
    <col min="9" max="9" width="29" style="12" bestFit="1" customWidth="1"/>
    <col min="10" max="10" width="14.28515625" bestFit="1" customWidth="1"/>
    <col min="11" max="11" width="23.28515625" bestFit="1" customWidth="1"/>
    <col min="12" max="12" width="16.7109375" bestFit="1" customWidth="1"/>
    <col min="13" max="13" width="20.7109375" bestFit="1" customWidth="1"/>
  </cols>
  <sheetData>
    <row r="1" spans="9:29">
      <c r="V1">
        <v>-3000000</v>
      </c>
    </row>
    <row r="3" spans="9:29">
      <c r="I3"/>
      <c r="X3">
        <v>2000000</v>
      </c>
      <c r="AC3">
        <v>4000000</v>
      </c>
    </row>
    <row r="4" spans="9:29">
      <c r="I4"/>
      <c r="R4" t="s">
        <v>348</v>
      </c>
      <c r="S4" t="s">
        <v>349</v>
      </c>
      <c r="T4" t="s">
        <v>350</v>
      </c>
      <c r="U4" t="s">
        <v>351</v>
      </c>
      <c r="V4" t="s">
        <v>352</v>
      </c>
      <c r="W4" t="s">
        <v>353</v>
      </c>
      <c r="X4" t="s">
        <v>354</v>
      </c>
      <c r="Y4" t="s">
        <v>355</v>
      </c>
      <c r="Z4" t="s">
        <v>356</v>
      </c>
      <c r="AA4" t="s">
        <v>357</v>
      </c>
      <c r="AB4" t="s">
        <v>358</v>
      </c>
      <c r="AC4" t="s">
        <v>359</v>
      </c>
    </row>
    <row r="5" spans="9:29">
      <c r="I5"/>
      <c r="R5">
        <v>1500000</v>
      </c>
      <c r="S5">
        <v>1500000</v>
      </c>
      <c r="T5">
        <v>1500000</v>
      </c>
      <c r="U5">
        <v>1500000</v>
      </c>
      <c r="V5">
        <v>1500000</v>
      </c>
      <c r="W5">
        <v>1500000</v>
      </c>
      <c r="X5">
        <v>1500000</v>
      </c>
      <c r="Y5">
        <v>1500000</v>
      </c>
      <c r="Z5">
        <v>1500000</v>
      </c>
      <c r="AA5">
        <v>1500000</v>
      </c>
      <c r="AB5">
        <v>1500000</v>
      </c>
      <c r="AC5">
        <v>1500000</v>
      </c>
    </row>
    <row r="6" spans="9:29" ht="27" customHeight="1"/>
    <row r="7" spans="9:29" ht="27" customHeight="1">
      <c r="I7" s="37" t="s">
        <v>360</v>
      </c>
      <c r="J7" s="37" t="s">
        <v>361</v>
      </c>
      <c r="K7" s="37" t="s">
        <v>362</v>
      </c>
      <c r="L7" s="37" t="s">
        <v>363</v>
      </c>
      <c r="M7" s="37" t="s">
        <v>231</v>
      </c>
      <c r="X7">
        <v>3970000</v>
      </c>
    </row>
    <row r="8" spans="9:29" ht="20.45">
      <c r="I8" s="8" t="s">
        <v>10</v>
      </c>
      <c r="J8" s="39">
        <v>9</v>
      </c>
      <c r="K8" s="40"/>
      <c r="L8" s="39" t="s">
        <v>364</v>
      </c>
      <c r="M8" s="39" t="s">
        <v>365</v>
      </c>
      <c r="X8">
        <v>1270000</v>
      </c>
    </row>
    <row r="9" spans="9:29">
      <c r="I9" s="8" t="s">
        <v>366</v>
      </c>
      <c r="J9" s="39">
        <v>1</v>
      </c>
      <c r="K9" s="223" t="s">
        <v>367</v>
      </c>
      <c r="L9" s="225"/>
      <c r="M9" s="224" t="s">
        <v>368</v>
      </c>
      <c r="X9">
        <v>500000</v>
      </c>
    </row>
    <row r="10" spans="9:29">
      <c r="I10" s="5" t="s">
        <v>369</v>
      </c>
      <c r="J10" s="39">
        <v>1</v>
      </c>
      <c r="K10" s="224"/>
      <c r="L10" s="226"/>
      <c r="M10" s="224"/>
      <c r="X10">
        <v>500000</v>
      </c>
    </row>
    <row r="11" spans="9:29">
      <c r="I11" s="8" t="s">
        <v>25</v>
      </c>
      <c r="J11" s="39">
        <v>4</v>
      </c>
      <c r="K11" s="40"/>
      <c r="L11" s="39" t="s">
        <v>370</v>
      </c>
      <c r="M11" s="39" t="s">
        <v>371</v>
      </c>
      <c r="X11">
        <v>1250000</v>
      </c>
      <c r="Y11" t="s">
        <v>372</v>
      </c>
    </row>
    <row r="12" spans="9:29">
      <c r="I12" s="5" t="s">
        <v>373</v>
      </c>
      <c r="J12" s="39">
        <v>2</v>
      </c>
      <c r="K12" s="224" t="s">
        <v>374</v>
      </c>
      <c r="L12" s="225"/>
      <c r="M12" s="224" t="s">
        <v>375</v>
      </c>
      <c r="X12">
        <v>2000000</v>
      </c>
    </row>
    <row r="13" spans="9:29">
      <c r="I13" s="6" t="s">
        <v>46</v>
      </c>
      <c r="J13" s="39">
        <v>3</v>
      </c>
      <c r="K13" s="224"/>
      <c r="L13" s="226"/>
      <c r="M13" s="224"/>
    </row>
    <row r="14" spans="9:29">
      <c r="I14" s="8" t="s">
        <v>37</v>
      </c>
      <c r="J14" s="39">
        <v>6</v>
      </c>
      <c r="K14" s="39" t="s">
        <v>376</v>
      </c>
      <c r="L14" s="40"/>
      <c r="M14" s="39" t="s">
        <v>377</v>
      </c>
    </row>
    <row r="15" spans="9:29">
      <c r="I15" s="11" t="s">
        <v>378</v>
      </c>
      <c r="J15" s="39">
        <v>8</v>
      </c>
      <c r="K15" s="40"/>
      <c r="L15" s="39" t="s">
        <v>379</v>
      </c>
      <c r="M15" s="39" t="s">
        <v>380</v>
      </c>
    </row>
    <row r="16" spans="9:29">
      <c r="I16" s="5" t="s">
        <v>381</v>
      </c>
      <c r="J16" s="39">
        <v>5</v>
      </c>
      <c r="K16" s="39" t="s">
        <v>382</v>
      </c>
      <c r="L16" s="40"/>
      <c r="M16" s="39" t="s">
        <v>383</v>
      </c>
    </row>
    <row r="17" spans="9:13">
      <c r="I17" s="5" t="s">
        <v>384</v>
      </c>
      <c r="J17" s="39">
        <v>4</v>
      </c>
      <c r="K17" s="40"/>
      <c r="L17" s="39" t="s">
        <v>385</v>
      </c>
      <c r="M17" s="39" t="s">
        <v>386</v>
      </c>
    </row>
    <row r="18" spans="9:13">
      <c r="I18"/>
    </row>
    <row r="19" spans="9:13">
      <c r="I19"/>
    </row>
    <row r="20" spans="9:13" ht="15">
      <c r="I20" s="37" t="s">
        <v>360</v>
      </c>
      <c r="J20" s="37" t="s">
        <v>361</v>
      </c>
      <c r="K20" s="37" t="s">
        <v>387</v>
      </c>
      <c r="L20" s="37" t="s">
        <v>231</v>
      </c>
    </row>
    <row r="21" spans="9:13" ht="20.45">
      <c r="I21" s="8" t="s">
        <v>366</v>
      </c>
      <c r="J21" s="8">
        <v>1</v>
      </c>
      <c r="K21" s="41" t="s">
        <v>388</v>
      </c>
      <c r="L21" s="8" t="s">
        <v>389</v>
      </c>
    </row>
    <row r="22" spans="9:13" ht="20.45">
      <c r="I22" s="5" t="s">
        <v>369</v>
      </c>
      <c r="J22" s="8">
        <v>1</v>
      </c>
      <c r="K22" s="41" t="s">
        <v>388</v>
      </c>
      <c r="L22" s="8" t="s">
        <v>390</v>
      </c>
    </row>
    <row r="23" spans="9:13" ht="20.45">
      <c r="I23" s="5" t="s">
        <v>373</v>
      </c>
      <c r="J23" s="8">
        <v>2</v>
      </c>
      <c r="K23" s="41" t="s">
        <v>391</v>
      </c>
      <c r="L23" s="8" t="s">
        <v>392</v>
      </c>
    </row>
    <row r="24" spans="9:13" ht="20.45">
      <c r="I24" s="6" t="s">
        <v>46</v>
      </c>
      <c r="J24" s="8">
        <v>3</v>
      </c>
      <c r="K24" s="41" t="s">
        <v>391</v>
      </c>
      <c r="L24" s="8" t="s">
        <v>393</v>
      </c>
    </row>
    <row r="25" spans="9:13" ht="20.45">
      <c r="I25" s="8" t="s">
        <v>37</v>
      </c>
      <c r="J25" s="8">
        <v>6</v>
      </c>
      <c r="K25" s="41" t="s">
        <v>394</v>
      </c>
      <c r="L25" s="8" t="s">
        <v>395</v>
      </c>
    </row>
    <row r="26" spans="9:13">
      <c r="I26" s="5" t="s">
        <v>381</v>
      </c>
      <c r="J26" s="8">
        <v>5</v>
      </c>
      <c r="K26" s="41" t="s">
        <v>396</v>
      </c>
      <c r="L26" s="8" t="s">
        <v>397</v>
      </c>
    </row>
    <row r="27" spans="9:13" ht="20.45">
      <c r="I27" s="5" t="s">
        <v>384</v>
      </c>
      <c r="J27" s="8">
        <v>4</v>
      </c>
      <c r="K27" s="42" t="s">
        <v>398</v>
      </c>
      <c r="L27" s="8" t="s">
        <v>399</v>
      </c>
    </row>
    <row r="28" spans="9:13" ht="20.45">
      <c r="I28" s="8" t="s">
        <v>25</v>
      </c>
      <c r="J28" s="8">
        <v>4</v>
      </c>
      <c r="K28" s="42" t="s">
        <v>400</v>
      </c>
      <c r="L28" s="8" t="s">
        <v>401</v>
      </c>
    </row>
    <row r="29" spans="9:13">
      <c r="I29" s="11" t="s">
        <v>378</v>
      </c>
      <c r="J29" s="8">
        <v>8</v>
      </c>
      <c r="K29" s="42" t="s">
        <v>402</v>
      </c>
      <c r="L29" s="8" t="s">
        <v>403</v>
      </c>
    </row>
    <row r="30" spans="9:13" ht="30.6">
      <c r="I30" s="8" t="s">
        <v>10</v>
      </c>
      <c r="J30" s="8">
        <v>9</v>
      </c>
      <c r="K30" s="42" t="s">
        <v>404</v>
      </c>
      <c r="L30" s="8" t="s">
        <v>405</v>
      </c>
    </row>
    <row r="31" spans="9:13">
      <c r="I31"/>
    </row>
    <row r="32" spans="9:13">
      <c r="I32"/>
    </row>
    <row r="33" spans="9:9">
      <c r="I33"/>
    </row>
    <row r="34" spans="9:9">
      <c r="I34"/>
    </row>
    <row r="35" spans="9:9">
      <c r="I35"/>
    </row>
    <row r="36" spans="9:9">
      <c r="I36"/>
    </row>
    <row r="37" spans="9:9">
      <c r="I37"/>
    </row>
    <row r="38" spans="9:9">
      <c r="I38"/>
    </row>
    <row r="39" spans="9:9">
      <c r="I39"/>
    </row>
    <row r="40" spans="9:9">
      <c r="I40"/>
    </row>
    <row r="41" spans="9:9">
      <c r="I41"/>
    </row>
    <row r="42" spans="9:9">
      <c r="I42"/>
    </row>
    <row r="43" spans="9:9">
      <c r="I43"/>
    </row>
    <row r="44" spans="9:9">
      <c r="I44"/>
    </row>
    <row r="45" spans="9:9">
      <c r="I45"/>
    </row>
    <row r="46" spans="9:9">
      <c r="I46"/>
    </row>
    <row r="47" spans="9:9">
      <c r="I47"/>
    </row>
    <row r="48" spans="9:9">
      <c r="I48"/>
    </row>
    <row r="49" spans="9:9">
      <c r="I49"/>
    </row>
    <row r="50" spans="9:9">
      <c r="I50"/>
    </row>
    <row r="51" spans="9:9">
      <c r="I51"/>
    </row>
    <row r="52" spans="9:9">
      <c r="I52"/>
    </row>
  </sheetData>
  <autoFilter ref="I20:L30" xr:uid="{6414C2E5-88AD-44B8-8642-4266A4635E6A}"/>
  <mergeCells count="6">
    <mergeCell ref="K9:K10"/>
    <mergeCell ref="K12:K13"/>
    <mergeCell ref="M9:M10"/>
    <mergeCell ref="M12:M13"/>
    <mergeCell ref="L9:L10"/>
    <mergeCell ref="L12:L13"/>
  </mergeCells>
  <phoneticPr fontId="18"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Luffi</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Luffi</dc:creator>
  <cp:keywords/>
  <dc:description/>
  <cp:lastModifiedBy>Jangel de Jesus Davila Stand</cp:lastModifiedBy>
  <cp:revision/>
  <dcterms:created xsi:type="dcterms:W3CDTF">2016-03-21T16:15:25Z</dcterms:created>
  <dcterms:modified xsi:type="dcterms:W3CDTF">2025-10-09T21:24:35Z</dcterms:modified>
  <cp:category/>
  <cp:contentStatus/>
</cp:coreProperties>
</file>